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ny\OneDrive\2. Разработка курсов\9. Курс Аудит\"/>
    </mc:Choice>
  </mc:AlternateContent>
  <bookViews>
    <workbookView xWindow="27204" yWindow="48" windowWidth="22032" windowHeight="10548" activeTab="1"/>
  </bookViews>
  <sheets>
    <sheet name="Шаблон" sheetId="8" r:id="rId1"/>
    <sheet name="Компания" sheetId="4" r:id="rId2"/>
    <sheet name="Компания (обезличенный)" sheetId="7" r:id="rId3"/>
    <sheet name="Критерии" sheetId="5" r:id="rId4"/>
    <sheet name="Дисбалансы" sheetId="6" r:id="rId5"/>
  </sheets>
  <calcPr calcId="152511"/>
</workbook>
</file>

<file path=xl/calcChain.xml><?xml version="1.0" encoding="utf-8"?>
<calcChain xmlns="http://schemas.openxmlformats.org/spreadsheetml/2006/main">
  <c r="H32" i="8" l="1"/>
  <c r="G32" i="8"/>
  <c r="F32" i="8"/>
  <c r="E32" i="8"/>
  <c r="D32" i="8"/>
  <c r="I28" i="8"/>
  <c r="H28" i="8"/>
  <c r="G28" i="8"/>
  <c r="F28" i="8"/>
  <c r="E28" i="8"/>
  <c r="D28" i="8"/>
  <c r="I27" i="8"/>
  <c r="H27" i="8"/>
  <c r="G27" i="8"/>
  <c r="F27" i="8"/>
  <c r="E27" i="8"/>
  <c r="D27" i="8"/>
  <c r="I26" i="8"/>
  <c r="H26" i="8"/>
  <c r="G26" i="8"/>
  <c r="F26" i="8"/>
  <c r="E26" i="8"/>
  <c r="D26" i="8"/>
  <c r="I25" i="8"/>
  <c r="H25" i="8"/>
  <c r="G25" i="8"/>
  <c r="F25" i="8"/>
  <c r="E25" i="8"/>
  <c r="D25" i="8"/>
  <c r="I23" i="8"/>
  <c r="H23" i="8"/>
  <c r="G23" i="8"/>
  <c r="F23" i="8"/>
  <c r="E23" i="8"/>
  <c r="D23" i="8"/>
  <c r="J22" i="8"/>
  <c r="J21" i="8"/>
  <c r="J20" i="8"/>
  <c r="J19" i="8"/>
  <c r="J18" i="8"/>
  <c r="L18" i="8" s="1"/>
  <c r="P18" i="8" s="1"/>
  <c r="S11" i="8" s="1"/>
  <c r="T10" i="8" s="1"/>
  <c r="J17" i="8"/>
  <c r="J16" i="8"/>
  <c r="J15" i="8"/>
  <c r="J14" i="8"/>
  <c r="J13" i="8"/>
  <c r="L13" i="8" s="1"/>
  <c r="P13" i="8" s="1"/>
  <c r="S10" i="8" s="1"/>
  <c r="J12" i="8"/>
  <c r="J11" i="8"/>
  <c r="J10" i="8"/>
  <c r="J9" i="8"/>
  <c r="J8" i="8"/>
  <c r="L8" i="8" s="1"/>
  <c r="P8" i="8" s="1"/>
  <c r="S9" i="8" s="1"/>
  <c r="T8" i="8" s="1"/>
  <c r="J7" i="8"/>
  <c r="J6" i="8"/>
  <c r="J5" i="8"/>
  <c r="J4" i="8"/>
  <c r="J3" i="8"/>
  <c r="Q12" i="7"/>
  <c r="J23" i="8" l="1"/>
  <c r="L3" i="8"/>
  <c r="P3" i="8" s="1"/>
  <c r="S8" i="8" s="1"/>
  <c r="T12" i="8" s="1"/>
  <c r="R8" i="8"/>
  <c r="R9" i="8"/>
  <c r="R12" i="8"/>
  <c r="N3" i="8"/>
  <c r="Q12" i="8" s="1"/>
  <c r="R14" i="8" s="1"/>
  <c r="R15" i="7"/>
  <c r="R16" i="7"/>
  <c r="R12" i="7"/>
  <c r="R11" i="7"/>
  <c r="R9" i="7"/>
  <c r="R10" i="7"/>
  <c r="R8" i="7"/>
  <c r="P8" i="7"/>
  <c r="P13" i="7"/>
  <c r="P18" i="7"/>
  <c r="P3" i="7"/>
  <c r="R10" i="8" l="1"/>
  <c r="T14" i="8"/>
  <c r="T6" i="8" s="1"/>
  <c r="T16" i="8" s="1"/>
  <c r="R11" i="8"/>
  <c r="I25" i="7"/>
  <c r="I26" i="7"/>
  <c r="I27" i="7"/>
  <c r="I28" i="7"/>
  <c r="J23" i="7"/>
  <c r="I23" i="7"/>
  <c r="H32" i="7" l="1"/>
  <c r="G32" i="7"/>
  <c r="F32" i="7"/>
  <c r="E32" i="7"/>
  <c r="D32" i="7"/>
  <c r="H28" i="7"/>
  <c r="G28" i="7"/>
  <c r="F28" i="7"/>
  <c r="E28" i="7"/>
  <c r="D28" i="7"/>
  <c r="H27" i="7"/>
  <c r="G27" i="7"/>
  <c r="F27" i="7"/>
  <c r="E27" i="7"/>
  <c r="D27" i="7"/>
  <c r="H26" i="7"/>
  <c r="G26" i="7"/>
  <c r="F26" i="7"/>
  <c r="E26" i="7"/>
  <c r="D26" i="7"/>
  <c r="H25" i="7"/>
  <c r="G25" i="7"/>
  <c r="F25" i="7"/>
  <c r="E25" i="7"/>
  <c r="D25" i="7"/>
  <c r="H23" i="7"/>
  <c r="G23" i="7"/>
  <c r="F23" i="7"/>
  <c r="E23" i="7"/>
  <c r="D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6" i="7"/>
  <c r="J5" i="7"/>
  <c r="J4" i="7"/>
  <c r="J3" i="7"/>
  <c r="L13" i="7" l="1"/>
  <c r="L18" i="7"/>
  <c r="L8" i="7"/>
  <c r="L3" i="7"/>
  <c r="N3" i="7"/>
  <c r="E32" i="4"/>
  <c r="F32" i="4"/>
  <c r="G32" i="4"/>
  <c r="H32" i="4"/>
  <c r="D32" i="4"/>
  <c r="G23" i="4" l="1"/>
  <c r="G25" i="4"/>
  <c r="G26" i="4"/>
  <c r="G27" i="4"/>
  <c r="G28" i="4"/>
  <c r="D23" i="4" l="1"/>
  <c r="D25" i="4"/>
  <c r="D26" i="4"/>
  <c r="D27" i="4"/>
  <c r="D28" i="4"/>
  <c r="L3" i="4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N8" i="4" l="1"/>
  <c r="N3" i="4"/>
  <c r="N18" i="4"/>
  <c r="N13" i="4"/>
  <c r="P3" i="4"/>
  <c r="E26" i="4" l="1"/>
  <c r="F26" i="4"/>
  <c r="H26" i="4"/>
  <c r="I26" i="4"/>
  <c r="J26" i="4"/>
  <c r="E27" i="4"/>
  <c r="F27" i="4"/>
  <c r="H27" i="4"/>
  <c r="I27" i="4"/>
  <c r="J27" i="4"/>
  <c r="E28" i="4"/>
  <c r="F28" i="4"/>
  <c r="H28" i="4"/>
  <c r="I28" i="4"/>
  <c r="J28" i="4"/>
  <c r="E25" i="4"/>
  <c r="F25" i="4"/>
  <c r="H25" i="4"/>
  <c r="I25" i="4"/>
  <c r="J25" i="4"/>
  <c r="E23" i="4"/>
  <c r="F23" i="4"/>
  <c r="H23" i="4"/>
  <c r="I23" i="4"/>
  <c r="J23" i="4"/>
</calcChain>
</file>

<file path=xl/sharedStrings.xml><?xml version="1.0" encoding="utf-8"?>
<sst xmlns="http://schemas.openxmlformats.org/spreadsheetml/2006/main" count="121" uniqueCount="47">
  <si>
    <t>№</t>
  </si>
  <si>
    <t>Раздел</t>
  </si>
  <si>
    <t>Внутренние стратегические коммуникации</t>
  </si>
  <si>
    <t>Фокус управления</t>
  </si>
  <si>
    <t>Трансформация стратегии</t>
  </si>
  <si>
    <t>Методология стратегического управления</t>
  </si>
  <si>
    <t>Ответственность за стратегическое управление</t>
  </si>
  <si>
    <t>Целевой процесс стратегического управления</t>
  </si>
  <si>
    <t>Информационные системы</t>
  </si>
  <si>
    <t>Организационный охват</t>
  </si>
  <si>
    <t>Аналитическая поддержка стратегического управления</t>
  </si>
  <si>
    <t>Целевая бизнес модель</t>
  </si>
  <si>
    <t>Процессная модель</t>
  </si>
  <si>
    <t>Стратегические цели</t>
  </si>
  <si>
    <t>Стратегические инициативы</t>
  </si>
  <si>
    <t>Адаптация системы управления под стратегические изменения</t>
  </si>
  <si>
    <t>Каскадирование стратегических целей</t>
  </si>
  <si>
    <t>Мониторинг реализации стратегии</t>
  </si>
  <si>
    <t>Управление стратегическими инициативами</t>
  </si>
  <si>
    <t>Управление интеллектуальным капиталом (ИК)</t>
  </si>
  <si>
    <t xml:space="preserve">Внутренний стратегический консенсус </t>
  </si>
  <si>
    <t>Оценки</t>
  </si>
  <si>
    <t>Разделы</t>
  </si>
  <si>
    <t>Стратегический диалог</t>
  </si>
  <si>
    <t>Содержание стратегии</t>
  </si>
  <si>
    <t>Реализация стратегии</t>
  </si>
  <si>
    <t>Стратегические процессы</t>
  </si>
  <si>
    <t>Оценка</t>
  </si>
  <si>
    <t>Идеал</t>
  </si>
  <si>
    <t>Общая</t>
  </si>
  <si>
    <t>Распределение оценок</t>
  </si>
  <si>
    <t>Стратегический процесс на предприятии инициирует</t>
  </si>
  <si>
    <t xml:space="preserve">Адаптация системы управления </t>
  </si>
  <si>
    <t xml:space="preserve">Аналитическая поддержка </t>
  </si>
  <si>
    <t>Инициирование разработки стратегии</t>
  </si>
  <si>
    <t>Управление интеллектуальным капиталом</t>
  </si>
  <si>
    <t>%</t>
  </si>
  <si>
    <t>Пересчет в доли спидометра</t>
  </si>
  <si>
    <t>Пересчет в данные спидометра</t>
  </si>
  <si>
    <t>По порядку</t>
  </si>
  <si>
    <t>Для расчета</t>
  </si>
  <si>
    <t>В диаграмму</t>
  </si>
  <si>
    <t>Оргразвитие</t>
  </si>
  <si>
    <t>Стратег 1</t>
  </si>
  <si>
    <t>HR</t>
  </si>
  <si>
    <t>Логистик</t>
  </si>
  <si>
    <t>Стратег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</si>
</sst>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0" fillId="0" borderId="0" applyFont="0" applyFill="0" applyBorder="0" applyAlignment="0" applyProtection="0"/>
  </cellStyleXfs>
  <cellXfs count="114">
    <xf numFmtId="0" fontId="0" fillId="0" borderId="0" xfId="0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 vertical="center" indent="1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6" fillId="0" borderId="2" xfId="0" applyFont="1" applyBorder="1" applyAlignment="1">
      <alignment horizontal="left" vertical="center" indent="1"/>
    </xf>
    <xf numFmtId="1" fontId="8" fillId="0" borderId="1" xfId="0" applyNumberFormat="1" applyFont="1" applyBorder="1" applyAlignment="1">
      <alignment horizontal="center" vertical="center"/>
    </xf>
    <xf numFmtId="1" fontId="8" fillId="0" borderId="2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indent="1"/>
    </xf>
    <xf numFmtId="1" fontId="8" fillId="0" borderId="4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indent="1"/>
    </xf>
    <xf numFmtId="1" fontId="8" fillId="0" borderId="6" xfId="0" applyNumberFormat="1" applyFont="1" applyBorder="1" applyAlignment="1">
      <alignment horizontal="center" vertical="center"/>
    </xf>
    <xf numFmtId="1" fontId="8" fillId="0" borderId="7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9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2" fontId="4" fillId="0" borderId="0" xfId="0" applyNumberFormat="1" applyFont="1" applyAlignment="1">
      <alignment vertical="center"/>
    </xf>
    <xf numFmtId="9" fontId="4" fillId="2" borderId="9" xfId="2" applyFont="1" applyFill="1" applyBorder="1" applyAlignment="1">
      <alignment horizontal="center" vertical="center"/>
    </xf>
    <xf numFmtId="9" fontId="4" fillId="2" borderId="10" xfId="2" applyFont="1" applyFill="1" applyBorder="1" applyAlignment="1">
      <alignment horizontal="center" vertical="center"/>
    </xf>
    <xf numFmtId="9" fontId="4" fillId="2" borderId="11" xfId="2" applyFont="1" applyFill="1" applyBorder="1" applyAlignment="1">
      <alignment horizontal="center" vertical="center"/>
    </xf>
    <xf numFmtId="0" fontId="0" fillId="0" borderId="0" xfId="0"/>
    <xf numFmtId="2" fontId="4" fillId="0" borderId="5" xfId="0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9" fontId="4" fillId="0" borderId="10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2" fontId="4" fillId="0" borderId="10" xfId="0" applyNumberFormat="1" applyFont="1" applyBorder="1" applyAlignment="1">
      <alignment vertical="center"/>
    </xf>
    <xf numFmtId="2" fontId="4" fillId="3" borderId="10" xfId="0" applyNumberFormat="1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9" fontId="6" fillId="0" borderId="15" xfId="2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1" fontId="6" fillId="0" borderId="5" xfId="0" applyNumberFormat="1" applyFont="1" applyBorder="1" applyAlignment="1">
      <alignment horizontal="center" vertical="center"/>
    </xf>
    <xf numFmtId="1" fontId="6" fillId="0" borderId="8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</cellXfs>
  <cellStyles count="3">
    <cellStyle name="Normal_Стратегия. Анкета. Название Компании. ФИО ver.3" xfId="1"/>
    <cellStyle name="Обычный" xfId="0" builtinId="0"/>
    <cellStyle name="Процентный" xfId="2" builtinId="5"/>
  </cellStyles>
  <dxfs count="166"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FF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2.xml"/><Relationship Id="rId4" Type="http://schemas.openxmlformats.org/officeDocument/2006/relationships/chartsheet" Target="chartsheets/sheet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2.9323213845500618E-3"/>
          <c:w val="1"/>
          <c:h val="0.9970672936716243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val>
            <c:numRef>
              <c:f>Шаблон!$D$32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1"/>
          <c:spPr>
            <a:solidFill>
              <a:srgbClr val="FF7C80"/>
            </a:solid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val>
            <c:numRef>
              <c:f>Шаблон!$E$32</c:f>
              <c:numCache>
                <c:formatCode>General</c:formatCode>
                <c:ptCount val="1"/>
                <c:pt idx="0">
                  <c:v>18</c:v>
                </c:pt>
              </c:numCache>
            </c:numRef>
          </c:val>
        </c:ser>
        <c:ser>
          <c:idx val="2"/>
          <c:order val="2"/>
          <c:spPr>
            <a:solidFill>
              <a:srgbClr val="FFFF00"/>
            </a:solid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val>
            <c:numRef>
              <c:f>Шаблон!$F$32</c:f>
              <c:numCache>
                <c:formatCode>General</c:formatCode>
                <c:ptCount val="1"/>
                <c:pt idx="0">
                  <c:v>34</c:v>
                </c:pt>
              </c:numCache>
            </c:numRef>
          </c:val>
        </c:ser>
        <c:ser>
          <c:idx val="3"/>
          <c:order val="3"/>
          <c:spPr>
            <a:solidFill>
              <a:srgbClr val="92D050"/>
            </a:solid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val>
            <c:numRef>
              <c:f>Шаблон!$G$32</c:f>
              <c:numCache>
                <c:formatCode>General</c:formatCode>
                <c:ptCount val="1"/>
                <c:pt idx="0">
                  <c:v>37</c:v>
                </c:pt>
              </c:numCache>
            </c:numRef>
          </c:val>
        </c:ser>
        <c:ser>
          <c:idx val="4"/>
          <c:order val="4"/>
          <c:spPr>
            <a:solidFill>
              <a:srgbClr val="00B050"/>
            </a:solidFill>
            <a:ln>
              <a:noFill/>
            </a:ln>
            <a:effectLst>
              <a:innerShdw blurRad="114300">
                <a:schemeClr val="accent5"/>
              </a:innerShdw>
            </a:effectLst>
          </c:spPr>
          <c:invertIfNegative val="0"/>
          <c:val>
            <c:numRef>
              <c:f>Шаблон!$H$32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"/>
        <c:overlap val="-41"/>
        <c:axId val="298893736"/>
        <c:axId val="298894128"/>
      </c:barChart>
      <c:catAx>
        <c:axId val="29889373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98894128"/>
        <c:crosses val="autoZero"/>
        <c:auto val="1"/>
        <c:lblAlgn val="ctr"/>
        <c:lblOffset val="100"/>
        <c:noMultiLvlLbl val="0"/>
      </c:catAx>
      <c:valAx>
        <c:axId val="2988941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98893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2.9323213845500618E-3"/>
          <c:w val="1"/>
          <c:h val="0.9970672936716243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val>
            <c:numRef>
              <c:f>Компания!$D$32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1"/>
          <c:spPr>
            <a:solidFill>
              <a:srgbClr val="FF7C80"/>
            </a:solid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val>
            <c:numRef>
              <c:f>Компания!$E$32</c:f>
              <c:numCache>
                <c:formatCode>General</c:formatCode>
                <c:ptCount val="1"/>
                <c:pt idx="0">
                  <c:v>18</c:v>
                </c:pt>
              </c:numCache>
            </c:numRef>
          </c:val>
        </c:ser>
        <c:ser>
          <c:idx val="2"/>
          <c:order val="2"/>
          <c:spPr>
            <a:solidFill>
              <a:srgbClr val="FFFF00"/>
            </a:solid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val>
            <c:numRef>
              <c:f>Компания!$F$32</c:f>
              <c:numCache>
                <c:formatCode>General</c:formatCode>
                <c:ptCount val="1"/>
                <c:pt idx="0">
                  <c:v>34</c:v>
                </c:pt>
              </c:numCache>
            </c:numRef>
          </c:val>
        </c:ser>
        <c:ser>
          <c:idx val="3"/>
          <c:order val="3"/>
          <c:spPr>
            <a:solidFill>
              <a:srgbClr val="92D050"/>
            </a:solid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val>
            <c:numRef>
              <c:f>Компания!$G$32</c:f>
              <c:numCache>
                <c:formatCode>General</c:formatCode>
                <c:ptCount val="1"/>
                <c:pt idx="0">
                  <c:v>37</c:v>
                </c:pt>
              </c:numCache>
            </c:numRef>
          </c:val>
        </c:ser>
        <c:ser>
          <c:idx val="4"/>
          <c:order val="4"/>
          <c:spPr>
            <a:solidFill>
              <a:srgbClr val="00B050"/>
            </a:solidFill>
            <a:ln>
              <a:noFill/>
            </a:ln>
            <a:effectLst>
              <a:innerShdw blurRad="114300">
                <a:schemeClr val="accent5"/>
              </a:innerShdw>
            </a:effectLst>
          </c:spPr>
          <c:invertIfNegative val="0"/>
          <c:val>
            <c:numRef>
              <c:f>Компания!$H$32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"/>
        <c:overlap val="-41"/>
        <c:axId val="298894912"/>
        <c:axId val="298895304"/>
      </c:barChart>
      <c:catAx>
        <c:axId val="29889491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98895304"/>
        <c:crosses val="autoZero"/>
        <c:auto val="1"/>
        <c:lblAlgn val="ctr"/>
        <c:lblOffset val="100"/>
        <c:noMultiLvlLbl val="0"/>
      </c:catAx>
      <c:valAx>
        <c:axId val="2988953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98894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2.9323213845500618E-3"/>
          <c:w val="1"/>
          <c:h val="0.9970672936716243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val>
            <c:numRef>
              <c:f>'Компания (обезличенный)'!$D$32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1"/>
          <c:spPr>
            <a:solidFill>
              <a:srgbClr val="FF7C80"/>
            </a:solid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val>
            <c:numRef>
              <c:f>'Компания (обезличенный)'!$E$32</c:f>
              <c:numCache>
                <c:formatCode>General</c:formatCode>
                <c:ptCount val="1"/>
                <c:pt idx="0">
                  <c:v>18</c:v>
                </c:pt>
              </c:numCache>
            </c:numRef>
          </c:val>
        </c:ser>
        <c:ser>
          <c:idx val="2"/>
          <c:order val="2"/>
          <c:spPr>
            <a:solidFill>
              <a:srgbClr val="FFFF00"/>
            </a:solid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val>
            <c:numRef>
              <c:f>'Компания (обезличенный)'!$F$32</c:f>
              <c:numCache>
                <c:formatCode>General</c:formatCode>
                <c:ptCount val="1"/>
                <c:pt idx="0">
                  <c:v>34</c:v>
                </c:pt>
              </c:numCache>
            </c:numRef>
          </c:val>
        </c:ser>
        <c:ser>
          <c:idx val="3"/>
          <c:order val="3"/>
          <c:spPr>
            <a:solidFill>
              <a:srgbClr val="92D050"/>
            </a:solid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val>
            <c:numRef>
              <c:f>'Компания (обезличенный)'!$G$32</c:f>
              <c:numCache>
                <c:formatCode>General</c:formatCode>
                <c:ptCount val="1"/>
                <c:pt idx="0">
                  <c:v>37</c:v>
                </c:pt>
              </c:numCache>
            </c:numRef>
          </c:val>
        </c:ser>
        <c:ser>
          <c:idx val="4"/>
          <c:order val="4"/>
          <c:spPr>
            <a:solidFill>
              <a:srgbClr val="00B050"/>
            </a:solidFill>
            <a:ln>
              <a:noFill/>
            </a:ln>
            <a:effectLst>
              <a:innerShdw blurRad="114300">
                <a:schemeClr val="accent5"/>
              </a:innerShdw>
            </a:effectLst>
          </c:spPr>
          <c:invertIfNegative val="0"/>
          <c:val>
            <c:numRef>
              <c:f>'Компания (обезличенный)'!$H$32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"/>
        <c:overlap val="-41"/>
        <c:axId val="317408440"/>
        <c:axId val="317408832"/>
      </c:barChart>
      <c:catAx>
        <c:axId val="31740844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17408832"/>
        <c:crosses val="autoZero"/>
        <c:auto val="1"/>
        <c:lblAlgn val="ctr"/>
        <c:lblOffset val="100"/>
        <c:noMultiLvlLbl val="0"/>
      </c:catAx>
      <c:valAx>
        <c:axId val="3174088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17408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УСРЕДНЕННЫЕ ЗНАЧЕНИЯ КРИТЕРИЕВ СТРАТЕГИЧЕСКОГО СООТВЕТСТВИЯ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radarChart>
        <c:radarStyle val="marker"/>
        <c:varyColors val="0"/>
        <c:ser>
          <c:idx val="1"/>
          <c:order val="0"/>
          <c:spPr>
            <a:ln w="15875" cap="rnd">
              <a:solidFill>
                <a:schemeClr val="accent2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circle"/>
            <c:size val="4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marker>
          <c:val>
            <c:numRef>
              <c:f>Компания!$K$3:$K$22</c:f>
              <c:numCache>
                <c:formatCode>General</c:formatCode>
                <c:ptCount val="2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</c:numCache>
            </c:numRef>
          </c:val>
        </c:ser>
        <c:ser>
          <c:idx val="0"/>
          <c:order val="1"/>
          <c:spPr>
            <a:ln w="15875" cap="rnd">
              <a:solidFill>
                <a:schemeClr val="accent1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circle"/>
            <c:size val="4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marker>
          <c:cat>
            <c:strRef>
              <c:f>Компания!$C$3:$C$22</c:f>
              <c:strCache>
                <c:ptCount val="20"/>
                <c:pt idx="0">
                  <c:v>Стратегический процесс на предприятии инициирует</c:v>
                </c:pt>
                <c:pt idx="1">
                  <c:v>Внутренний стратегический консенсус </c:v>
                </c:pt>
                <c:pt idx="2">
                  <c:v>Внутренние стратегические коммуникации</c:v>
                </c:pt>
                <c:pt idx="3">
                  <c:v>Фокус управления</c:v>
                </c:pt>
                <c:pt idx="4">
                  <c:v>Трансформация стратегии</c:v>
                </c:pt>
                <c:pt idx="5">
                  <c:v>Методология стратегического управления</c:v>
                </c:pt>
                <c:pt idx="6">
                  <c:v>Ответственность за стратегическое управление</c:v>
                </c:pt>
                <c:pt idx="7">
                  <c:v>Целевой процесс стратегического управления</c:v>
                </c:pt>
                <c:pt idx="8">
                  <c:v>Информационные системы</c:v>
                </c:pt>
                <c:pt idx="9">
                  <c:v>Организационный охват</c:v>
                </c:pt>
                <c:pt idx="10">
                  <c:v>Аналитическая поддержка стратегического управления</c:v>
                </c:pt>
                <c:pt idx="11">
                  <c:v>Целевая бизнес модель</c:v>
                </c:pt>
                <c:pt idx="12">
                  <c:v>Процессная модель</c:v>
                </c:pt>
                <c:pt idx="13">
                  <c:v>Стратегические цели</c:v>
                </c:pt>
                <c:pt idx="14">
                  <c:v>Стратегические инициативы</c:v>
                </c:pt>
                <c:pt idx="15">
                  <c:v>Адаптация системы управления под стратегические изменения</c:v>
                </c:pt>
                <c:pt idx="16">
                  <c:v>Каскадирование стратегических целей</c:v>
                </c:pt>
                <c:pt idx="17">
                  <c:v>Мониторинг реализации стратегии</c:v>
                </c:pt>
                <c:pt idx="18">
                  <c:v>Управление стратегическими инициативами</c:v>
                </c:pt>
                <c:pt idx="19">
                  <c:v>Управление интеллектуальным капиталом (ИК)</c:v>
                </c:pt>
              </c:strCache>
            </c:strRef>
          </c:cat>
          <c:val>
            <c:numRef>
              <c:f>Компания!$L$3:$L$22</c:f>
              <c:numCache>
                <c:formatCode>0.00</c:formatCode>
                <c:ptCount val="20"/>
                <c:pt idx="0">
                  <c:v>3.8</c:v>
                </c:pt>
                <c:pt idx="1">
                  <c:v>3.6</c:v>
                </c:pt>
                <c:pt idx="2">
                  <c:v>3.6</c:v>
                </c:pt>
                <c:pt idx="3">
                  <c:v>3.6</c:v>
                </c:pt>
                <c:pt idx="4">
                  <c:v>2.6</c:v>
                </c:pt>
                <c:pt idx="5">
                  <c:v>2.8</c:v>
                </c:pt>
                <c:pt idx="6">
                  <c:v>3.2</c:v>
                </c:pt>
                <c:pt idx="7">
                  <c:v>2.2000000000000002</c:v>
                </c:pt>
                <c:pt idx="8">
                  <c:v>2.6</c:v>
                </c:pt>
                <c:pt idx="9">
                  <c:v>2.6</c:v>
                </c:pt>
                <c:pt idx="10">
                  <c:v>3.4</c:v>
                </c:pt>
                <c:pt idx="11">
                  <c:v>3.6</c:v>
                </c:pt>
                <c:pt idx="12">
                  <c:v>3.2</c:v>
                </c:pt>
                <c:pt idx="13">
                  <c:v>4</c:v>
                </c:pt>
                <c:pt idx="14">
                  <c:v>4</c:v>
                </c:pt>
                <c:pt idx="15">
                  <c:v>3.4</c:v>
                </c:pt>
                <c:pt idx="16">
                  <c:v>4</c:v>
                </c:pt>
                <c:pt idx="17">
                  <c:v>3</c:v>
                </c:pt>
                <c:pt idx="18">
                  <c:v>3.4</c:v>
                </c:pt>
                <c:pt idx="19">
                  <c:v>2.4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7409616"/>
        <c:axId val="317410008"/>
      </c:radarChart>
      <c:catAx>
        <c:axId val="317409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17410008"/>
        <c:crosses val="autoZero"/>
        <c:auto val="1"/>
        <c:lblAlgn val="ctr"/>
        <c:lblOffset val="100"/>
        <c:noMultiLvlLbl val="0"/>
      </c:catAx>
      <c:valAx>
        <c:axId val="317410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17409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Анализ дисбалансов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pattFill prst="ltUpDiag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1"/>
                </a:innerShdw>
              </a:effectLst>
            </c:spPr>
          </c:dPt>
          <c:dPt>
            <c:idx val="1"/>
            <c:bubble3D val="0"/>
            <c:spPr>
              <a:pattFill prst="ltUpDiag">
                <a:fgClr>
                  <a:schemeClr val="accent2"/>
                </a:fgClr>
                <a:bgClr>
                  <a:schemeClr val="accent2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2"/>
                </a:innerShdw>
              </a:effectLst>
            </c:spPr>
          </c:dPt>
          <c:dPt>
            <c:idx val="2"/>
            <c:bubble3D val="0"/>
            <c:spPr>
              <a:pattFill prst="ltUpDiag">
                <a:fgClr>
                  <a:schemeClr val="accent3"/>
                </a:fgClr>
                <a:bgClr>
                  <a:schemeClr val="accent3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3"/>
                </a:innerShdw>
              </a:effectLst>
            </c:spPr>
          </c:dPt>
          <c:dPt>
            <c:idx val="3"/>
            <c:bubble3D val="0"/>
            <c:spPr>
              <a:pattFill prst="ltUpDiag">
                <a:fgClr>
                  <a:schemeClr val="accent4"/>
                </a:fgClr>
                <a:bgClr>
                  <a:schemeClr val="accent4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4"/>
                </a:innerShdw>
              </a:effectLst>
            </c:spPr>
          </c:dPt>
          <c:dPt>
            <c:idx val="4"/>
            <c:bubble3D val="0"/>
            <c:spPr>
              <a:pattFill prst="ltUpDiag">
                <a:fgClr>
                  <a:schemeClr val="accent5"/>
                </a:fgClr>
                <a:bgClr>
                  <a:schemeClr val="accent5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5"/>
                </a:innerShdw>
              </a:effectLst>
            </c:spPr>
          </c:dPt>
          <c:dPt>
            <c:idx val="5"/>
            <c:bubble3D val="0"/>
            <c:spPr>
              <a:pattFill prst="ltUpDiag">
                <a:fgClr>
                  <a:schemeClr val="accent6"/>
                </a:fgClr>
                <a:bgClr>
                  <a:schemeClr val="accent6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6"/>
                </a:innerShdw>
              </a:effectLst>
            </c:spPr>
          </c:dPt>
          <c:dPt>
            <c:idx val="6"/>
            <c:bubble3D val="0"/>
            <c:spPr>
              <a:pattFill prst="ltUpDiag">
                <a:fgClr>
                  <a:schemeClr val="accent1">
                    <a:lumMod val="60000"/>
                  </a:schemeClr>
                </a:fgClr>
                <a:bgClr>
                  <a:schemeClr val="accent1">
                    <a:lumMod val="60000"/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1">
                    <a:lumMod val="60000"/>
                  </a:schemeClr>
                </a:innerShdw>
              </a:effectLst>
            </c:spPr>
          </c:dPt>
          <c:dPt>
            <c:idx val="7"/>
            <c:bubble3D val="0"/>
            <c:spPr>
              <a:pattFill prst="ltUpDiag">
                <a:fgClr>
                  <a:schemeClr val="accent2">
                    <a:lumMod val="60000"/>
                  </a:schemeClr>
                </a:fgClr>
                <a:bgClr>
                  <a:schemeClr val="accent2">
                    <a:lumMod val="60000"/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2">
                    <a:lumMod val="60000"/>
                  </a:schemeClr>
                </a:innerShdw>
              </a:effectLst>
            </c:spPr>
          </c:dPt>
          <c:dPt>
            <c:idx val="8"/>
            <c:bubble3D val="0"/>
            <c:spPr>
              <a:pattFill prst="ltUpDiag">
                <a:fgClr>
                  <a:schemeClr val="accent3">
                    <a:lumMod val="60000"/>
                  </a:schemeClr>
                </a:fgClr>
                <a:bgClr>
                  <a:schemeClr val="accent3">
                    <a:lumMod val="60000"/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3">
                    <a:lumMod val="60000"/>
                  </a:schemeClr>
                </a:innerShdw>
              </a:effectLst>
            </c:spPr>
          </c:dPt>
          <c:dPt>
            <c:idx val="9"/>
            <c:bubble3D val="0"/>
            <c:spPr>
              <a:pattFill prst="ltUpDiag">
                <a:fgClr>
                  <a:schemeClr val="accent4">
                    <a:lumMod val="60000"/>
                  </a:schemeClr>
                </a:fgClr>
                <a:bgClr>
                  <a:schemeClr val="accent4">
                    <a:lumMod val="60000"/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4">
                    <a:lumMod val="60000"/>
                  </a:schemeClr>
                </a:innerShdw>
              </a:effectLst>
            </c:spPr>
          </c:dPt>
          <c:dPt>
            <c:idx val="10"/>
            <c:bubble3D val="0"/>
            <c:spPr>
              <a:pattFill prst="ltUpDiag">
                <a:fgClr>
                  <a:schemeClr val="accent5">
                    <a:lumMod val="60000"/>
                  </a:schemeClr>
                </a:fgClr>
                <a:bgClr>
                  <a:schemeClr val="accent5">
                    <a:lumMod val="60000"/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5">
                    <a:lumMod val="60000"/>
                  </a:schemeClr>
                </a:innerShdw>
              </a:effectLst>
            </c:spPr>
          </c:dPt>
          <c:dPt>
            <c:idx val="11"/>
            <c:bubble3D val="0"/>
            <c:spPr>
              <a:pattFill prst="ltUpDiag">
                <a:fgClr>
                  <a:schemeClr val="accent6">
                    <a:lumMod val="60000"/>
                  </a:schemeClr>
                </a:fgClr>
                <a:bgClr>
                  <a:schemeClr val="accent6">
                    <a:lumMod val="60000"/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6">
                    <a:lumMod val="60000"/>
                  </a:schemeClr>
                </a:innerShdw>
              </a:effectLst>
            </c:spPr>
          </c:dPt>
          <c:dPt>
            <c:idx val="12"/>
            <c:bubble3D val="0"/>
            <c:spPr>
              <a:pattFill prst="ltUpDiag">
                <a:fgClr>
                  <a:schemeClr val="accent1">
                    <a:lumMod val="80000"/>
                    <a:lumOff val="20000"/>
                  </a:schemeClr>
                </a:fgClr>
                <a:bgClr>
                  <a:schemeClr val="accent1">
                    <a:lumMod val="80000"/>
                    <a:lumOff val="20000"/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1">
                    <a:lumMod val="80000"/>
                    <a:lumOff val="20000"/>
                  </a:schemeClr>
                </a:innerShdw>
              </a:effectLst>
            </c:spPr>
          </c:dPt>
          <c:dPt>
            <c:idx val="13"/>
            <c:bubble3D val="0"/>
            <c:spPr>
              <a:pattFill prst="ltUpDiag">
                <a:fgClr>
                  <a:schemeClr val="accent2">
                    <a:lumMod val="80000"/>
                    <a:lumOff val="20000"/>
                  </a:schemeClr>
                </a:fgClr>
                <a:bgClr>
                  <a:schemeClr val="accent2">
                    <a:lumMod val="80000"/>
                    <a:lumOff val="20000"/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2">
                    <a:lumMod val="80000"/>
                    <a:lumOff val="20000"/>
                  </a:schemeClr>
                </a:innerShdw>
              </a:effectLst>
            </c:spPr>
          </c:dPt>
          <c:dPt>
            <c:idx val="14"/>
            <c:bubble3D val="0"/>
            <c:spPr>
              <a:pattFill prst="ltUpDiag">
                <a:fgClr>
                  <a:schemeClr val="accent3">
                    <a:lumMod val="80000"/>
                    <a:lumOff val="20000"/>
                  </a:schemeClr>
                </a:fgClr>
                <a:bgClr>
                  <a:schemeClr val="accent3">
                    <a:lumMod val="80000"/>
                    <a:lumOff val="20000"/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3">
                    <a:lumMod val="80000"/>
                    <a:lumOff val="20000"/>
                  </a:schemeClr>
                </a:innerShdw>
              </a:effectLst>
            </c:spPr>
          </c:dPt>
          <c:dPt>
            <c:idx val="15"/>
            <c:bubble3D val="0"/>
            <c:spPr>
              <a:pattFill prst="ltUpDiag">
                <a:fgClr>
                  <a:schemeClr val="accent4">
                    <a:lumMod val="80000"/>
                    <a:lumOff val="20000"/>
                  </a:schemeClr>
                </a:fgClr>
                <a:bgClr>
                  <a:schemeClr val="accent4">
                    <a:lumMod val="80000"/>
                    <a:lumOff val="20000"/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4">
                    <a:lumMod val="80000"/>
                    <a:lumOff val="20000"/>
                  </a:schemeClr>
                </a:innerShdw>
              </a:effectLst>
            </c:spPr>
          </c:dPt>
          <c:dPt>
            <c:idx val="16"/>
            <c:bubble3D val="0"/>
            <c:spPr>
              <a:pattFill prst="ltUpDiag">
                <a:fgClr>
                  <a:schemeClr val="accent5">
                    <a:lumMod val="80000"/>
                    <a:lumOff val="20000"/>
                  </a:schemeClr>
                </a:fgClr>
                <a:bgClr>
                  <a:schemeClr val="accent5">
                    <a:lumMod val="80000"/>
                    <a:lumOff val="20000"/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5">
                    <a:lumMod val="80000"/>
                    <a:lumOff val="20000"/>
                  </a:schemeClr>
                </a:innerShdw>
              </a:effectLst>
            </c:spPr>
          </c:dPt>
          <c:dPt>
            <c:idx val="17"/>
            <c:bubble3D val="0"/>
            <c:spPr>
              <a:pattFill prst="ltUpDiag">
                <a:fgClr>
                  <a:schemeClr val="accent6">
                    <a:lumMod val="80000"/>
                    <a:lumOff val="20000"/>
                  </a:schemeClr>
                </a:fgClr>
                <a:bgClr>
                  <a:schemeClr val="accent6">
                    <a:lumMod val="80000"/>
                    <a:lumOff val="20000"/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6">
                    <a:lumMod val="80000"/>
                    <a:lumOff val="20000"/>
                  </a:schemeClr>
                </a:innerShdw>
              </a:effectLst>
            </c:spPr>
          </c:dPt>
          <c:dPt>
            <c:idx val="18"/>
            <c:bubble3D val="0"/>
            <c:spPr>
              <a:pattFill prst="ltUpDiag">
                <a:fgClr>
                  <a:schemeClr val="accent1">
                    <a:lumMod val="80000"/>
                  </a:schemeClr>
                </a:fgClr>
                <a:bgClr>
                  <a:schemeClr val="accent1">
                    <a:lumMod val="80000"/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1">
                    <a:lumMod val="80000"/>
                  </a:schemeClr>
                </a:innerShdw>
              </a:effectLst>
            </c:spPr>
          </c:dPt>
          <c:dPt>
            <c:idx val="19"/>
            <c:bubble3D val="0"/>
            <c:spPr>
              <a:pattFill prst="ltUpDiag">
                <a:fgClr>
                  <a:schemeClr val="accent2">
                    <a:lumMod val="80000"/>
                  </a:schemeClr>
                </a:fgClr>
                <a:bgClr>
                  <a:schemeClr val="accent2">
                    <a:lumMod val="80000"/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2">
                    <a:lumMod val="80000"/>
                  </a:schemeClr>
                </a:inn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Компания!$M$3:$M$22</c:f>
              <c:strCache>
                <c:ptCount val="16"/>
                <c:pt idx="0">
                  <c:v>Стратегический диалог</c:v>
                </c:pt>
                <c:pt idx="5">
                  <c:v>Стратегические процессы</c:v>
                </c:pt>
                <c:pt idx="10">
                  <c:v>Содержание стратегии</c:v>
                </c:pt>
                <c:pt idx="15">
                  <c:v>Реализация стратегии</c:v>
                </c:pt>
              </c:strCache>
            </c:strRef>
          </c:cat>
          <c:val>
            <c:numRef>
              <c:f>Компания!$N$3:$N$22</c:f>
              <c:numCache>
                <c:formatCode>0.00</c:formatCode>
                <c:ptCount val="20"/>
                <c:pt idx="0">
                  <c:v>3.44</c:v>
                </c:pt>
                <c:pt idx="5">
                  <c:v>2.6799999999999997</c:v>
                </c:pt>
                <c:pt idx="10">
                  <c:v>3.6399999999999997</c:v>
                </c:pt>
                <c:pt idx="15">
                  <c:v>3.2399999999999998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pattFill prst="ltUpDiag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1"/>
                </a:innerShdw>
              </a:effectLst>
            </c:spPr>
          </c:dPt>
          <c:dPt>
            <c:idx val="1"/>
            <c:bubble3D val="0"/>
            <c:spPr>
              <a:pattFill prst="ltUpDiag">
                <a:fgClr>
                  <a:schemeClr val="accent2"/>
                </a:fgClr>
                <a:bgClr>
                  <a:schemeClr val="accent2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2"/>
                </a:innerShdw>
              </a:effectLst>
            </c:spPr>
          </c:dPt>
          <c:dPt>
            <c:idx val="2"/>
            <c:bubble3D val="0"/>
            <c:spPr>
              <a:pattFill prst="ltUpDiag">
                <a:fgClr>
                  <a:schemeClr val="accent3"/>
                </a:fgClr>
                <a:bgClr>
                  <a:schemeClr val="accent3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3"/>
                </a:innerShdw>
              </a:effectLst>
            </c:spPr>
          </c:dPt>
          <c:dPt>
            <c:idx val="3"/>
            <c:bubble3D val="0"/>
            <c:spPr>
              <a:pattFill prst="ltUpDiag">
                <a:fgClr>
                  <a:schemeClr val="accent4"/>
                </a:fgClr>
                <a:bgClr>
                  <a:schemeClr val="accent4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4"/>
                </a:innerShdw>
              </a:effectLst>
            </c:spPr>
          </c:dPt>
          <c:dPt>
            <c:idx val="4"/>
            <c:bubble3D val="0"/>
            <c:spPr>
              <a:pattFill prst="ltUpDiag">
                <a:fgClr>
                  <a:schemeClr val="accent5"/>
                </a:fgClr>
                <a:bgClr>
                  <a:schemeClr val="accent5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5"/>
                </a:innerShdw>
              </a:effectLst>
            </c:spPr>
          </c:dPt>
          <c:dPt>
            <c:idx val="5"/>
            <c:bubble3D val="0"/>
            <c:spPr>
              <a:pattFill prst="ltUpDiag">
                <a:fgClr>
                  <a:schemeClr val="accent6"/>
                </a:fgClr>
                <a:bgClr>
                  <a:schemeClr val="accent6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6"/>
                </a:innerShdw>
              </a:effectLst>
            </c:spPr>
          </c:dPt>
          <c:dPt>
            <c:idx val="6"/>
            <c:bubble3D val="0"/>
            <c:spPr>
              <a:pattFill prst="ltUpDiag">
                <a:fgClr>
                  <a:schemeClr val="accent1">
                    <a:lumMod val="60000"/>
                  </a:schemeClr>
                </a:fgClr>
                <a:bgClr>
                  <a:schemeClr val="accent1">
                    <a:lumMod val="60000"/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1">
                    <a:lumMod val="60000"/>
                  </a:schemeClr>
                </a:innerShdw>
              </a:effectLst>
            </c:spPr>
          </c:dPt>
          <c:dPt>
            <c:idx val="7"/>
            <c:bubble3D val="0"/>
            <c:spPr>
              <a:pattFill prst="ltUpDiag">
                <a:fgClr>
                  <a:schemeClr val="accent2">
                    <a:lumMod val="60000"/>
                  </a:schemeClr>
                </a:fgClr>
                <a:bgClr>
                  <a:schemeClr val="accent2">
                    <a:lumMod val="60000"/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2">
                    <a:lumMod val="60000"/>
                  </a:schemeClr>
                </a:innerShdw>
              </a:effectLst>
            </c:spPr>
          </c:dPt>
          <c:dPt>
            <c:idx val="8"/>
            <c:bubble3D val="0"/>
            <c:spPr>
              <a:pattFill prst="ltUpDiag">
                <a:fgClr>
                  <a:schemeClr val="accent3">
                    <a:lumMod val="60000"/>
                  </a:schemeClr>
                </a:fgClr>
                <a:bgClr>
                  <a:schemeClr val="accent3">
                    <a:lumMod val="60000"/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3">
                    <a:lumMod val="60000"/>
                  </a:schemeClr>
                </a:innerShdw>
              </a:effectLst>
            </c:spPr>
          </c:dPt>
          <c:dPt>
            <c:idx val="9"/>
            <c:bubble3D val="0"/>
            <c:spPr>
              <a:pattFill prst="ltUpDiag">
                <a:fgClr>
                  <a:schemeClr val="accent4">
                    <a:lumMod val="60000"/>
                  </a:schemeClr>
                </a:fgClr>
                <a:bgClr>
                  <a:schemeClr val="accent4">
                    <a:lumMod val="60000"/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4">
                    <a:lumMod val="60000"/>
                  </a:schemeClr>
                </a:innerShdw>
              </a:effectLst>
            </c:spPr>
          </c:dPt>
          <c:dPt>
            <c:idx val="10"/>
            <c:bubble3D val="0"/>
            <c:spPr>
              <a:pattFill prst="ltUpDiag">
                <a:fgClr>
                  <a:schemeClr val="accent5">
                    <a:lumMod val="60000"/>
                  </a:schemeClr>
                </a:fgClr>
                <a:bgClr>
                  <a:schemeClr val="accent5">
                    <a:lumMod val="60000"/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5">
                    <a:lumMod val="60000"/>
                  </a:schemeClr>
                </a:innerShdw>
              </a:effectLst>
            </c:spPr>
          </c:dPt>
          <c:dPt>
            <c:idx val="11"/>
            <c:bubble3D val="0"/>
            <c:spPr>
              <a:pattFill prst="ltUpDiag">
                <a:fgClr>
                  <a:schemeClr val="accent6">
                    <a:lumMod val="60000"/>
                  </a:schemeClr>
                </a:fgClr>
                <a:bgClr>
                  <a:schemeClr val="accent6">
                    <a:lumMod val="60000"/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6">
                    <a:lumMod val="60000"/>
                  </a:schemeClr>
                </a:innerShdw>
              </a:effectLst>
            </c:spPr>
          </c:dPt>
          <c:dPt>
            <c:idx val="12"/>
            <c:bubble3D val="0"/>
            <c:spPr>
              <a:pattFill prst="ltUpDiag">
                <a:fgClr>
                  <a:schemeClr val="accent1">
                    <a:lumMod val="80000"/>
                    <a:lumOff val="20000"/>
                  </a:schemeClr>
                </a:fgClr>
                <a:bgClr>
                  <a:schemeClr val="accent1">
                    <a:lumMod val="80000"/>
                    <a:lumOff val="20000"/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1">
                    <a:lumMod val="80000"/>
                    <a:lumOff val="20000"/>
                  </a:schemeClr>
                </a:innerShdw>
              </a:effectLst>
            </c:spPr>
          </c:dPt>
          <c:dPt>
            <c:idx val="13"/>
            <c:bubble3D val="0"/>
            <c:spPr>
              <a:pattFill prst="ltUpDiag">
                <a:fgClr>
                  <a:schemeClr val="accent2">
                    <a:lumMod val="80000"/>
                    <a:lumOff val="20000"/>
                  </a:schemeClr>
                </a:fgClr>
                <a:bgClr>
                  <a:schemeClr val="accent2">
                    <a:lumMod val="80000"/>
                    <a:lumOff val="20000"/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2">
                    <a:lumMod val="80000"/>
                    <a:lumOff val="20000"/>
                  </a:schemeClr>
                </a:innerShdw>
              </a:effectLst>
            </c:spPr>
          </c:dPt>
          <c:dPt>
            <c:idx val="14"/>
            <c:bubble3D val="0"/>
            <c:spPr>
              <a:pattFill prst="ltUpDiag">
                <a:fgClr>
                  <a:schemeClr val="accent3">
                    <a:lumMod val="80000"/>
                    <a:lumOff val="20000"/>
                  </a:schemeClr>
                </a:fgClr>
                <a:bgClr>
                  <a:schemeClr val="accent3">
                    <a:lumMod val="80000"/>
                    <a:lumOff val="20000"/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3">
                    <a:lumMod val="80000"/>
                    <a:lumOff val="20000"/>
                  </a:schemeClr>
                </a:innerShdw>
              </a:effectLst>
            </c:spPr>
          </c:dPt>
          <c:dPt>
            <c:idx val="15"/>
            <c:bubble3D val="0"/>
            <c:spPr>
              <a:pattFill prst="ltUpDiag">
                <a:fgClr>
                  <a:schemeClr val="accent4">
                    <a:lumMod val="80000"/>
                    <a:lumOff val="20000"/>
                  </a:schemeClr>
                </a:fgClr>
                <a:bgClr>
                  <a:schemeClr val="accent4">
                    <a:lumMod val="80000"/>
                    <a:lumOff val="20000"/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4">
                    <a:lumMod val="80000"/>
                    <a:lumOff val="20000"/>
                  </a:schemeClr>
                </a:innerShdw>
              </a:effectLst>
            </c:spPr>
          </c:dPt>
          <c:dPt>
            <c:idx val="16"/>
            <c:bubble3D val="0"/>
            <c:spPr>
              <a:pattFill prst="ltUpDiag">
                <a:fgClr>
                  <a:schemeClr val="accent5">
                    <a:lumMod val="80000"/>
                    <a:lumOff val="20000"/>
                  </a:schemeClr>
                </a:fgClr>
                <a:bgClr>
                  <a:schemeClr val="accent5">
                    <a:lumMod val="80000"/>
                    <a:lumOff val="20000"/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5">
                    <a:lumMod val="80000"/>
                    <a:lumOff val="20000"/>
                  </a:schemeClr>
                </a:innerShdw>
              </a:effectLst>
            </c:spPr>
          </c:dPt>
          <c:dPt>
            <c:idx val="17"/>
            <c:bubble3D val="0"/>
            <c:spPr>
              <a:pattFill prst="ltUpDiag">
                <a:fgClr>
                  <a:schemeClr val="accent6">
                    <a:lumMod val="80000"/>
                    <a:lumOff val="20000"/>
                  </a:schemeClr>
                </a:fgClr>
                <a:bgClr>
                  <a:schemeClr val="accent6">
                    <a:lumMod val="80000"/>
                    <a:lumOff val="20000"/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6">
                    <a:lumMod val="80000"/>
                    <a:lumOff val="20000"/>
                  </a:schemeClr>
                </a:innerShdw>
              </a:effectLst>
            </c:spPr>
          </c:dPt>
          <c:dPt>
            <c:idx val="18"/>
            <c:bubble3D val="0"/>
            <c:spPr>
              <a:pattFill prst="ltUpDiag">
                <a:fgClr>
                  <a:schemeClr val="accent1">
                    <a:lumMod val="80000"/>
                  </a:schemeClr>
                </a:fgClr>
                <a:bgClr>
                  <a:schemeClr val="accent1">
                    <a:lumMod val="80000"/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1">
                    <a:lumMod val="80000"/>
                  </a:schemeClr>
                </a:innerShdw>
              </a:effectLst>
            </c:spPr>
          </c:dPt>
          <c:dPt>
            <c:idx val="19"/>
            <c:bubble3D val="0"/>
            <c:spPr>
              <a:pattFill prst="ltUpDiag">
                <a:fgClr>
                  <a:schemeClr val="accent2">
                    <a:lumMod val="80000"/>
                  </a:schemeClr>
                </a:fgClr>
                <a:bgClr>
                  <a:schemeClr val="accent2">
                    <a:lumMod val="80000"/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2">
                    <a:lumMod val="80000"/>
                  </a:schemeClr>
                </a:innerShdw>
              </a:effectLst>
            </c:spPr>
          </c:dPt>
          <c:cat>
            <c:strRef>
              <c:f>Компания!$M$3:$M$22</c:f>
              <c:strCache>
                <c:ptCount val="16"/>
                <c:pt idx="0">
                  <c:v>Стратегический диалог</c:v>
                </c:pt>
                <c:pt idx="5">
                  <c:v>Стратегические процессы</c:v>
                </c:pt>
                <c:pt idx="10">
                  <c:v>Содержание стратегии</c:v>
                </c:pt>
                <c:pt idx="15">
                  <c:v>Реализация стратегии</c:v>
                </c:pt>
              </c:strCache>
            </c:strRef>
          </c:cat>
          <c:val>
            <c:numRef>
              <c:f>Компания!$O$3:$O$22</c:f>
              <c:numCache>
                <c:formatCode>0.00</c:formatCode>
                <c:ptCount val="20"/>
                <c:pt idx="0">
                  <c:v>5</c:v>
                </c:pt>
                <c:pt idx="5">
                  <c:v>5</c:v>
                </c:pt>
                <c:pt idx="10">
                  <c:v>5</c:v>
                </c:pt>
                <c:pt idx="15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6" workbookViewId="0" zoomToFit="1"/>
  </sheetViews>
  <pageMargins left="0.7" right="0.7" top="0.75" bottom="0.75" header="0.3" footer="0.3"/>
  <pageSetup paperSize="9" orientation="portrait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66" workbookViewId="0" zoomToFit="1"/>
  </sheetViews>
  <pageMargins left="0.7" right="0.7" top="0.75" bottom="0.75" header="0.3" footer="0.3"/>
  <pageSetup paperSize="9"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23</xdr:row>
      <xdr:rowOff>57151</xdr:rowOff>
    </xdr:from>
    <xdr:to>
      <xdr:col>13</xdr:col>
      <xdr:colOff>485775</xdr:colOff>
      <xdr:row>31</xdr:row>
      <xdr:rowOff>161926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</xdr:colOff>
      <xdr:row>23</xdr:row>
      <xdr:rowOff>19049</xdr:rowOff>
    </xdr:from>
    <xdr:to>
      <xdr:col>15</xdr:col>
      <xdr:colOff>485775</xdr:colOff>
      <xdr:row>31</xdr:row>
      <xdr:rowOff>171450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23</xdr:row>
      <xdr:rowOff>57151</xdr:rowOff>
    </xdr:from>
    <xdr:to>
      <xdr:col>13</xdr:col>
      <xdr:colOff>485775</xdr:colOff>
      <xdr:row>31</xdr:row>
      <xdr:rowOff>161926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6153727" cy="9190182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6153727" cy="9190182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3"/>
  <sheetViews>
    <sheetView zoomScale="110" zoomScaleNormal="110" workbookViewId="0">
      <selection activeCell="V8" sqref="V8"/>
    </sheetView>
  </sheetViews>
  <sheetFormatPr defaultColWidth="9.109375" defaultRowHeight="14.4" x14ac:dyDescent="0.3"/>
  <cols>
    <col min="1" max="1" width="1" style="67" customWidth="1"/>
    <col min="2" max="2" width="3.109375" style="19" bestFit="1" customWidth="1"/>
    <col min="3" max="3" width="42.33203125" style="7" customWidth="1"/>
    <col min="4" max="9" width="7.109375" style="9" customWidth="1"/>
    <col min="10" max="10" width="7.109375" style="10" customWidth="1"/>
    <col min="11" max="11" width="12.5546875" style="10" customWidth="1"/>
    <col min="12" max="12" width="7.109375" style="10" bestFit="1" customWidth="1"/>
    <col min="13" max="13" width="6.44140625" style="10" bestFit="1" customWidth="1"/>
    <col min="14" max="14" width="6.5546875" style="10" bestFit="1" customWidth="1"/>
    <col min="15" max="15" width="1.5546875" style="67" customWidth="1"/>
    <col min="16" max="16" width="8.33203125" style="67" customWidth="1"/>
    <col min="17" max="17" width="9.44140625" style="67" customWidth="1"/>
    <col min="18" max="18" width="10.44140625" style="10" customWidth="1"/>
    <col min="19" max="20" width="14.109375" style="10" customWidth="1"/>
    <col min="21" max="16384" width="9.109375" style="10"/>
  </cols>
  <sheetData>
    <row r="1" spans="1:24" s="64" customFormat="1" ht="12" customHeight="1" x14ac:dyDescent="0.3">
      <c r="B1" s="61"/>
      <c r="C1" s="62"/>
      <c r="D1" s="63"/>
      <c r="E1" s="63"/>
      <c r="F1" s="63"/>
      <c r="G1" s="63"/>
      <c r="H1" s="63"/>
      <c r="I1" s="63"/>
      <c r="P1" s="88" t="s">
        <v>37</v>
      </c>
      <c r="Q1" s="97"/>
      <c r="R1" s="89"/>
      <c r="S1" s="88" t="s">
        <v>38</v>
      </c>
      <c r="T1" s="89"/>
    </row>
    <row r="2" spans="1:24" s="2" customFormat="1" ht="13.8" x14ac:dyDescent="0.3">
      <c r="A2" s="65"/>
      <c r="B2" s="20" t="s">
        <v>0</v>
      </c>
      <c r="C2" s="23" t="s">
        <v>1</v>
      </c>
      <c r="D2" s="23">
        <v>1</v>
      </c>
      <c r="E2" s="23">
        <v>2</v>
      </c>
      <c r="F2" s="23">
        <v>3</v>
      </c>
      <c r="G2" s="23">
        <v>4</v>
      </c>
      <c r="H2" s="23">
        <v>5</v>
      </c>
      <c r="I2" s="23" t="s">
        <v>28</v>
      </c>
      <c r="J2" s="23" t="s">
        <v>21</v>
      </c>
      <c r="K2" s="23" t="s">
        <v>22</v>
      </c>
      <c r="L2" s="23" t="s">
        <v>27</v>
      </c>
      <c r="M2" s="23" t="s">
        <v>28</v>
      </c>
      <c r="N2" s="24" t="s">
        <v>29</v>
      </c>
      <c r="O2" s="65"/>
      <c r="P2" s="102" t="s">
        <v>36</v>
      </c>
      <c r="Q2" s="103"/>
      <c r="R2" s="79" t="s">
        <v>39</v>
      </c>
      <c r="S2" s="87" t="s">
        <v>40</v>
      </c>
      <c r="T2" s="87" t="s">
        <v>41</v>
      </c>
    </row>
    <row r="3" spans="1:24" s="6" customFormat="1" ht="13.8" x14ac:dyDescent="0.3">
      <c r="A3" s="66"/>
      <c r="B3" s="20">
        <v>1</v>
      </c>
      <c r="C3" s="43" t="s">
        <v>34</v>
      </c>
      <c r="D3" s="44">
        <v>4</v>
      </c>
      <c r="E3" s="45">
        <v>4</v>
      </c>
      <c r="F3" s="45">
        <v>3</v>
      </c>
      <c r="G3" s="45">
        <v>4</v>
      </c>
      <c r="H3" s="45">
        <v>4</v>
      </c>
      <c r="I3" s="45">
        <v>5</v>
      </c>
      <c r="J3" s="46">
        <f t="shared" ref="J3:J22" si="0">AVERAGE(D3:H3)</f>
        <v>3.8</v>
      </c>
      <c r="K3" s="91" t="s">
        <v>23</v>
      </c>
      <c r="L3" s="94">
        <f>AVERAGE(J3:J7)</f>
        <v>3.44</v>
      </c>
      <c r="M3" s="98">
        <v>5</v>
      </c>
      <c r="N3" s="104">
        <f>AVERAGE(J3:J22)</f>
        <v>3.25</v>
      </c>
      <c r="O3" s="66"/>
      <c r="P3" s="90">
        <f>(L3-1)/4</f>
        <v>0.61</v>
      </c>
      <c r="Q3" s="73"/>
      <c r="R3" s="30"/>
      <c r="S3" s="80"/>
      <c r="T3" s="80"/>
    </row>
    <row r="4" spans="1:24" s="6" customFormat="1" ht="13.8" x14ac:dyDescent="0.3">
      <c r="A4" s="66"/>
      <c r="B4" s="21">
        <v>2</v>
      </c>
      <c r="C4" s="47" t="s">
        <v>20</v>
      </c>
      <c r="D4" s="48">
        <v>4</v>
      </c>
      <c r="E4" s="49">
        <v>4</v>
      </c>
      <c r="F4" s="49">
        <v>2</v>
      </c>
      <c r="G4" s="49">
        <v>4</v>
      </c>
      <c r="H4" s="49">
        <v>4</v>
      </c>
      <c r="I4" s="49">
        <v>5</v>
      </c>
      <c r="J4" s="50">
        <f t="shared" si="0"/>
        <v>3.6</v>
      </c>
      <c r="K4" s="92"/>
      <c r="L4" s="95"/>
      <c r="M4" s="99"/>
      <c r="N4" s="105"/>
      <c r="O4" s="66"/>
      <c r="P4" s="90"/>
      <c r="Q4" s="74"/>
      <c r="R4" s="30"/>
      <c r="S4" s="81"/>
      <c r="T4" s="81"/>
    </row>
    <row r="5" spans="1:24" s="6" customFormat="1" ht="13.8" x14ac:dyDescent="0.3">
      <c r="A5" s="66"/>
      <c r="B5" s="21">
        <v>3</v>
      </c>
      <c r="C5" s="47" t="s">
        <v>2</v>
      </c>
      <c r="D5" s="48">
        <v>3</v>
      </c>
      <c r="E5" s="49">
        <v>5</v>
      </c>
      <c r="F5" s="49">
        <v>3</v>
      </c>
      <c r="G5" s="49">
        <v>4</v>
      </c>
      <c r="H5" s="49">
        <v>3</v>
      </c>
      <c r="I5" s="49">
        <v>5</v>
      </c>
      <c r="J5" s="50">
        <f t="shared" si="0"/>
        <v>3.6</v>
      </c>
      <c r="K5" s="92"/>
      <c r="L5" s="95"/>
      <c r="M5" s="99"/>
      <c r="N5" s="105"/>
      <c r="O5" s="66"/>
      <c r="P5" s="90"/>
      <c r="Q5" s="74"/>
      <c r="R5" s="30"/>
      <c r="S5" s="81"/>
      <c r="T5" s="81"/>
    </row>
    <row r="6" spans="1:24" s="6" customFormat="1" ht="13.8" x14ac:dyDescent="0.3">
      <c r="A6" s="66"/>
      <c r="B6" s="21">
        <v>4</v>
      </c>
      <c r="C6" s="47" t="s">
        <v>3</v>
      </c>
      <c r="D6" s="48">
        <v>4</v>
      </c>
      <c r="E6" s="49">
        <v>3</v>
      </c>
      <c r="F6" s="49">
        <v>4</v>
      </c>
      <c r="G6" s="49">
        <v>3</v>
      </c>
      <c r="H6" s="49">
        <v>4</v>
      </c>
      <c r="I6" s="49">
        <v>5</v>
      </c>
      <c r="J6" s="50">
        <f t="shared" si="0"/>
        <v>3.6</v>
      </c>
      <c r="K6" s="92"/>
      <c r="L6" s="95"/>
      <c r="M6" s="99"/>
      <c r="N6" s="105"/>
      <c r="O6" s="66"/>
      <c r="P6" s="90"/>
      <c r="Q6" s="74"/>
      <c r="R6" s="30"/>
      <c r="S6" s="81"/>
      <c r="T6" s="84">
        <f>SUM(T8:T15)</f>
        <v>83.100000000000009</v>
      </c>
    </row>
    <row r="7" spans="1:24" s="6" customFormat="1" ht="13.8" x14ac:dyDescent="0.3">
      <c r="A7" s="66"/>
      <c r="B7" s="22">
        <v>5</v>
      </c>
      <c r="C7" s="51" t="s">
        <v>4</v>
      </c>
      <c r="D7" s="52">
        <v>2</v>
      </c>
      <c r="E7" s="53">
        <v>3</v>
      </c>
      <c r="F7" s="53">
        <v>3</v>
      </c>
      <c r="G7" s="53">
        <v>3</v>
      </c>
      <c r="H7" s="53">
        <v>2</v>
      </c>
      <c r="I7" s="53">
        <v>5</v>
      </c>
      <c r="J7" s="54">
        <f t="shared" si="0"/>
        <v>2.6</v>
      </c>
      <c r="K7" s="93"/>
      <c r="L7" s="96"/>
      <c r="M7" s="100"/>
      <c r="N7" s="105"/>
      <c r="O7" s="66"/>
      <c r="P7" s="90"/>
      <c r="Q7" s="74"/>
      <c r="R7" s="30"/>
      <c r="S7" s="81"/>
      <c r="T7" s="81"/>
    </row>
    <row r="8" spans="1:24" s="6" customFormat="1" x14ac:dyDescent="0.3">
      <c r="A8" s="66"/>
      <c r="B8" s="20">
        <v>6</v>
      </c>
      <c r="C8" s="43" t="s">
        <v>5</v>
      </c>
      <c r="D8" s="48">
        <v>4</v>
      </c>
      <c r="E8" s="49">
        <v>3</v>
      </c>
      <c r="F8" s="49">
        <v>1</v>
      </c>
      <c r="G8" s="49">
        <v>3</v>
      </c>
      <c r="H8" s="49">
        <v>3</v>
      </c>
      <c r="I8" s="49">
        <v>5</v>
      </c>
      <c r="J8" s="50">
        <f t="shared" si="0"/>
        <v>2.8</v>
      </c>
      <c r="K8" s="91" t="s">
        <v>26</v>
      </c>
      <c r="L8" s="94">
        <f t="shared" ref="L8" si="1">AVERAGE(J8:J12)</f>
        <v>2.6799999999999997</v>
      </c>
      <c r="M8" s="98">
        <v>5</v>
      </c>
      <c r="N8" s="105"/>
      <c r="O8" s="66"/>
      <c r="P8" s="90">
        <f>(L8-1)/4</f>
        <v>0.41999999999999993</v>
      </c>
      <c r="Q8" s="74"/>
      <c r="R8" s="30">
        <f>P8*50</f>
        <v>20.999999999999996</v>
      </c>
      <c r="S8" s="82">
        <f>P3</f>
        <v>0.61</v>
      </c>
      <c r="T8" s="85">
        <f>S9*50+50-0.1</f>
        <v>70.900000000000006</v>
      </c>
      <c r="X8" s="76"/>
    </row>
    <row r="9" spans="1:24" s="6" customFormat="1" x14ac:dyDescent="0.3">
      <c r="A9" s="66"/>
      <c r="B9" s="21">
        <v>7</v>
      </c>
      <c r="C9" s="47" t="s">
        <v>6</v>
      </c>
      <c r="D9" s="48">
        <v>2</v>
      </c>
      <c r="E9" s="49">
        <v>4</v>
      </c>
      <c r="F9" s="49">
        <v>2</v>
      </c>
      <c r="G9" s="49">
        <v>4</v>
      </c>
      <c r="H9" s="49">
        <v>4</v>
      </c>
      <c r="I9" s="49">
        <v>5</v>
      </c>
      <c r="J9" s="50">
        <f t="shared" si="0"/>
        <v>3.2</v>
      </c>
      <c r="K9" s="92"/>
      <c r="L9" s="95"/>
      <c r="M9" s="99"/>
      <c r="N9" s="105"/>
      <c r="O9" s="66"/>
      <c r="P9" s="90"/>
      <c r="Q9" s="74"/>
      <c r="R9" s="77">
        <f>(P18-P8)*50</f>
        <v>7.0000000000000009</v>
      </c>
      <c r="S9" s="82">
        <f>P8</f>
        <v>0.41999999999999993</v>
      </c>
      <c r="T9" s="81">
        <v>0.2</v>
      </c>
      <c r="X9" s="76"/>
    </row>
    <row r="10" spans="1:24" s="6" customFormat="1" x14ac:dyDescent="0.3">
      <c r="A10" s="66"/>
      <c r="B10" s="21">
        <v>8</v>
      </c>
      <c r="C10" s="47" t="s">
        <v>7</v>
      </c>
      <c r="D10" s="48">
        <v>3</v>
      </c>
      <c r="E10" s="49">
        <v>3</v>
      </c>
      <c r="F10" s="49">
        <v>1</v>
      </c>
      <c r="G10" s="49">
        <v>3</v>
      </c>
      <c r="H10" s="49">
        <v>1</v>
      </c>
      <c r="I10" s="49">
        <v>5</v>
      </c>
      <c r="J10" s="50">
        <f t="shared" si="0"/>
        <v>2.2000000000000002</v>
      </c>
      <c r="K10" s="92"/>
      <c r="L10" s="95"/>
      <c r="M10" s="99"/>
      <c r="N10" s="105"/>
      <c r="O10" s="66"/>
      <c r="P10" s="90"/>
      <c r="Q10" s="74"/>
      <c r="R10" s="30">
        <f>(P3-P18)*50</f>
        <v>2.5000000000000022</v>
      </c>
      <c r="S10" s="82">
        <f>P13</f>
        <v>0.65999999999999992</v>
      </c>
      <c r="T10" s="86">
        <f>(S11-S9)*50-0.2</f>
        <v>6.8000000000000007</v>
      </c>
      <c r="X10" s="76"/>
    </row>
    <row r="11" spans="1:24" s="6" customFormat="1" x14ac:dyDescent="0.3">
      <c r="A11" s="66"/>
      <c r="B11" s="21">
        <v>9</v>
      </c>
      <c r="C11" s="47" t="s">
        <v>8</v>
      </c>
      <c r="D11" s="48">
        <v>2</v>
      </c>
      <c r="E11" s="49">
        <v>3</v>
      </c>
      <c r="F11" s="49">
        <v>2</v>
      </c>
      <c r="G11" s="49">
        <v>4</v>
      </c>
      <c r="H11" s="49">
        <v>2</v>
      </c>
      <c r="I11" s="49">
        <v>5</v>
      </c>
      <c r="J11" s="50">
        <f t="shared" si="0"/>
        <v>2.6</v>
      </c>
      <c r="K11" s="92"/>
      <c r="L11" s="95"/>
      <c r="M11" s="99"/>
      <c r="N11" s="105"/>
      <c r="O11" s="66"/>
      <c r="P11" s="90"/>
      <c r="Q11" s="74"/>
      <c r="R11" s="30">
        <f>(P13-P3)*50</f>
        <v>2.4999999999999964</v>
      </c>
      <c r="S11" s="82">
        <f>P18</f>
        <v>0.55999999999999994</v>
      </c>
      <c r="T11" s="81">
        <v>0.2</v>
      </c>
      <c r="X11" s="76"/>
    </row>
    <row r="12" spans="1:24" s="6" customFormat="1" x14ac:dyDescent="0.3">
      <c r="A12" s="66"/>
      <c r="B12" s="22">
        <v>10</v>
      </c>
      <c r="C12" s="51" t="s">
        <v>9</v>
      </c>
      <c r="D12" s="48">
        <v>1</v>
      </c>
      <c r="E12" s="49">
        <v>4</v>
      </c>
      <c r="F12" s="49">
        <v>2</v>
      </c>
      <c r="G12" s="49">
        <v>4</v>
      </c>
      <c r="H12" s="49">
        <v>2</v>
      </c>
      <c r="I12" s="49">
        <v>5</v>
      </c>
      <c r="J12" s="50">
        <f t="shared" si="0"/>
        <v>2.6</v>
      </c>
      <c r="K12" s="93"/>
      <c r="L12" s="96"/>
      <c r="M12" s="100"/>
      <c r="N12" s="105"/>
      <c r="O12" s="66"/>
      <c r="P12" s="90"/>
      <c r="Q12" s="74">
        <f>(N3-1)/4</f>
        <v>0.5625</v>
      </c>
      <c r="R12" s="30">
        <f>(1-P13)*50</f>
        <v>17.000000000000004</v>
      </c>
      <c r="S12" s="81"/>
      <c r="T12" s="86">
        <f>(S8-S11)*50-0.2</f>
        <v>2.300000000000002</v>
      </c>
      <c r="X12" s="76"/>
    </row>
    <row r="13" spans="1:24" s="6" customFormat="1" x14ac:dyDescent="0.3">
      <c r="A13" s="66"/>
      <c r="B13" s="20">
        <v>11</v>
      </c>
      <c r="C13" s="43" t="s">
        <v>33</v>
      </c>
      <c r="D13" s="44">
        <v>3</v>
      </c>
      <c r="E13" s="45">
        <v>4</v>
      </c>
      <c r="F13" s="45">
        <v>2</v>
      </c>
      <c r="G13" s="45">
        <v>5</v>
      </c>
      <c r="H13" s="45">
        <v>3</v>
      </c>
      <c r="I13" s="45">
        <v>5</v>
      </c>
      <c r="J13" s="46">
        <f t="shared" si="0"/>
        <v>3.4</v>
      </c>
      <c r="K13" s="91" t="s">
        <v>24</v>
      </c>
      <c r="L13" s="94">
        <f t="shared" ref="L13" si="2">AVERAGE(J13:J17)</f>
        <v>3.6399999999999997</v>
      </c>
      <c r="M13" s="98">
        <v>5</v>
      </c>
      <c r="N13" s="105"/>
      <c r="O13" s="66"/>
      <c r="P13" s="90">
        <f>(L13-1)/4</f>
        <v>0.65999999999999992</v>
      </c>
      <c r="Q13" s="74"/>
      <c r="R13" s="30"/>
      <c r="S13" s="81"/>
      <c r="T13" s="81">
        <v>0.2</v>
      </c>
      <c r="X13" s="76"/>
    </row>
    <row r="14" spans="1:24" s="6" customFormat="1" x14ac:dyDescent="0.3">
      <c r="A14" s="66"/>
      <c r="B14" s="21">
        <v>12</v>
      </c>
      <c r="C14" s="47" t="s">
        <v>11</v>
      </c>
      <c r="D14" s="48">
        <v>2</v>
      </c>
      <c r="E14" s="49">
        <v>5</v>
      </c>
      <c r="F14" s="49">
        <v>4</v>
      </c>
      <c r="G14" s="49">
        <v>3</v>
      </c>
      <c r="H14" s="49">
        <v>4</v>
      </c>
      <c r="I14" s="49">
        <v>5</v>
      </c>
      <c r="J14" s="50">
        <f t="shared" si="0"/>
        <v>3.6</v>
      </c>
      <c r="K14" s="92"/>
      <c r="L14" s="95"/>
      <c r="M14" s="99"/>
      <c r="N14" s="105"/>
      <c r="O14" s="66"/>
      <c r="P14" s="90"/>
      <c r="Q14" s="74"/>
      <c r="R14" s="30">
        <f>Q12*180-90</f>
        <v>11.25</v>
      </c>
      <c r="S14" s="81"/>
      <c r="T14" s="86">
        <f>(S10-S8)*50-0.2</f>
        <v>2.2999999999999963</v>
      </c>
      <c r="X14" s="76"/>
    </row>
    <row r="15" spans="1:24" s="6" customFormat="1" x14ac:dyDescent="0.3">
      <c r="A15" s="66"/>
      <c r="B15" s="21">
        <v>13</v>
      </c>
      <c r="C15" s="47" t="s">
        <v>12</v>
      </c>
      <c r="D15" s="48">
        <v>4</v>
      </c>
      <c r="E15" s="49">
        <v>3</v>
      </c>
      <c r="F15" s="49">
        <v>2</v>
      </c>
      <c r="G15" s="49">
        <v>4</v>
      </c>
      <c r="H15" s="49">
        <v>3</v>
      </c>
      <c r="I15" s="49">
        <v>5</v>
      </c>
      <c r="J15" s="50">
        <f t="shared" si="0"/>
        <v>3.2</v>
      </c>
      <c r="K15" s="92"/>
      <c r="L15" s="95"/>
      <c r="M15" s="99"/>
      <c r="N15" s="105"/>
      <c r="O15" s="66"/>
      <c r="P15" s="90"/>
      <c r="Q15" s="74"/>
      <c r="R15" s="30"/>
      <c r="S15" s="81"/>
      <c r="T15" s="81">
        <v>0.2</v>
      </c>
      <c r="X15" s="76"/>
    </row>
    <row r="16" spans="1:24" s="6" customFormat="1" x14ac:dyDescent="0.3">
      <c r="A16" s="66"/>
      <c r="B16" s="21">
        <v>14</v>
      </c>
      <c r="C16" s="47" t="s">
        <v>13</v>
      </c>
      <c r="D16" s="48">
        <v>4</v>
      </c>
      <c r="E16" s="49">
        <v>4</v>
      </c>
      <c r="F16" s="49">
        <v>4</v>
      </c>
      <c r="G16" s="49">
        <v>4</v>
      </c>
      <c r="H16" s="49">
        <v>4</v>
      </c>
      <c r="I16" s="49">
        <v>5</v>
      </c>
      <c r="J16" s="50">
        <f t="shared" si="0"/>
        <v>4</v>
      </c>
      <c r="K16" s="92"/>
      <c r="L16" s="95"/>
      <c r="M16" s="99"/>
      <c r="N16" s="105"/>
      <c r="O16" s="66"/>
      <c r="P16" s="90"/>
      <c r="Q16" s="74"/>
      <c r="R16" s="30"/>
      <c r="S16" s="81"/>
      <c r="T16" s="84">
        <f>100-T6</f>
        <v>16.899999999999991</v>
      </c>
      <c r="X16" s="76"/>
    </row>
    <row r="17" spans="1:20" s="6" customFormat="1" ht="13.8" x14ac:dyDescent="0.3">
      <c r="A17" s="66"/>
      <c r="B17" s="22">
        <v>15</v>
      </c>
      <c r="C17" s="51" t="s">
        <v>14</v>
      </c>
      <c r="D17" s="52">
        <v>3</v>
      </c>
      <c r="E17" s="53">
        <v>4</v>
      </c>
      <c r="F17" s="53">
        <v>3</v>
      </c>
      <c r="G17" s="53">
        <v>5</v>
      </c>
      <c r="H17" s="53">
        <v>5</v>
      </c>
      <c r="I17" s="53">
        <v>5</v>
      </c>
      <c r="J17" s="54">
        <f t="shared" si="0"/>
        <v>4</v>
      </c>
      <c r="K17" s="93"/>
      <c r="L17" s="96"/>
      <c r="M17" s="100"/>
      <c r="N17" s="105"/>
      <c r="O17" s="66"/>
      <c r="P17" s="90"/>
      <c r="Q17" s="74"/>
      <c r="R17" s="30"/>
      <c r="S17" s="81"/>
      <c r="T17" s="81"/>
    </row>
    <row r="18" spans="1:20" s="6" customFormat="1" ht="13.8" x14ac:dyDescent="0.3">
      <c r="A18" s="66"/>
      <c r="B18" s="20">
        <v>16</v>
      </c>
      <c r="C18" s="43" t="s">
        <v>32</v>
      </c>
      <c r="D18" s="48">
        <v>3</v>
      </c>
      <c r="E18" s="49">
        <v>3</v>
      </c>
      <c r="F18" s="49">
        <v>4</v>
      </c>
      <c r="G18" s="49">
        <v>4</v>
      </c>
      <c r="H18" s="49">
        <v>3</v>
      </c>
      <c r="I18" s="49">
        <v>5</v>
      </c>
      <c r="J18" s="50">
        <f t="shared" si="0"/>
        <v>3.4</v>
      </c>
      <c r="K18" s="91" t="s">
        <v>25</v>
      </c>
      <c r="L18" s="94">
        <f t="shared" ref="L18" si="3">AVERAGE(J18:J22)</f>
        <v>3.2399999999999998</v>
      </c>
      <c r="M18" s="98">
        <v>5</v>
      </c>
      <c r="N18" s="105"/>
      <c r="O18" s="66"/>
      <c r="P18" s="90">
        <f>(L18-1)/4</f>
        <v>0.55999999999999994</v>
      </c>
      <c r="Q18" s="74"/>
      <c r="R18" s="30"/>
      <c r="S18" s="81"/>
      <c r="T18" s="81"/>
    </row>
    <row r="19" spans="1:20" s="6" customFormat="1" ht="13.8" x14ac:dyDescent="0.3">
      <c r="A19" s="66"/>
      <c r="B19" s="21">
        <v>17</v>
      </c>
      <c r="C19" s="47" t="s">
        <v>16</v>
      </c>
      <c r="D19" s="48">
        <v>3</v>
      </c>
      <c r="E19" s="49">
        <v>4</v>
      </c>
      <c r="F19" s="49">
        <v>3</v>
      </c>
      <c r="G19" s="49">
        <v>5</v>
      </c>
      <c r="H19" s="49">
        <v>5</v>
      </c>
      <c r="I19" s="49">
        <v>5</v>
      </c>
      <c r="J19" s="50">
        <f t="shared" si="0"/>
        <v>4</v>
      </c>
      <c r="K19" s="92"/>
      <c r="L19" s="95"/>
      <c r="M19" s="99"/>
      <c r="N19" s="105"/>
      <c r="O19" s="66"/>
      <c r="P19" s="90"/>
      <c r="Q19" s="74"/>
      <c r="R19" s="30"/>
      <c r="S19" s="81"/>
      <c r="T19" s="81"/>
    </row>
    <row r="20" spans="1:20" s="6" customFormat="1" ht="13.8" x14ac:dyDescent="0.3">
      <c r="A20" s="66"/>
      <c r="B20" s="21">
        <v>18</v>
      </c>
      <c r="C20" s="47" t="s">
        <v>17</v>
      </c>
      <c r="D20" s="48">
        <v>2</v>
      </c>
      <c r="E20" s="49">
        <v>3</v>
      </c>
      <c r="F20" s="49">
        <v>4</v>
      </c>
      <c r="G20" s="49">
        <v>4</v>
      </c>
      <c r="H20" s="49">
        <v>2</v>
      </c>
      <c r="I20" s="49">
        <v>5</v>
      </c>
      <c r="J20" s="50">
        <f t="shared" si="0"/>
        <v>3</v>
      </c>
      <c r="K20" s="92"/>
      <c r="L20" s="95"/>
      <c r="M20" s="99"/>
      <c r="N20" s="105"/>
      <c r="O20" s="66"/>
      <c r="P20" s="90"/>
      <c r="Q20" s="74"/>
      <c r="R20" s="30"/>
      <c r="S20" s="81"/>
      <c r="T20" s="81"/>
    </row>
    <row r="21" spans="1:20" s="6" customFormat="1" ht="13.8" x14ac:dyDescent="0.3">
      <c r="A21" s="66"/>
      <c r="B21" s="21">
        <v>19</v>
      </c>
      <c r="C21" s="47" t="s">
        <v>18</v>
      </c>
      <c r="D21" s="48">
        <v>3</v>
      </c>
      <c r="E21" s="49">
        <v>4</v>
      </c>
      <c r="F21" s="49">
        <v>3</v>
      </c>
      <c r="G21" s="49">
        <v>4</v>
      </c>
      <c r="H21" s="49">
        <v>3</v>
      </c>
      <c r="I21" s="49">
        <v>5</v>
      </c>
      <c r="J21" s="50">
        <f t="shared" si="0"/>
        <v>3.4</v>
      </c>
      <c r="K21" s="92"/>
      <c r="L21" s="95"/>
      <c r="M21" s="99"/>
      <c r="N21" s="105"/>
      <c r="O21" s="66"/>
      <c r="P21" s="90"/>
      <c r="Q21" s="74"/>
      <c r="R21" s="30"/>
      <c r="S21" s="81"/>
      <c r="T21" s="81"/>
    </row>
    <row r="22" spans="1:20" s="6" customFormat="1" ht="13.8" x14ac:dyDescent="0.3">
      <c r="A22" s="66"/>
      <c r="B22" s="22">
        <v>20</v>
      </c>
      <c r="C22" s="51" t="s">
        <v>35</v>
      </c>
      <c r="D22" s="52">
        <v>2</v>
      </c>
      <c r="E22" s="53">
        <v>3</v>
      </c>
      <c r="F22" s="53">
        <v>2</v>
      </c>
      <c r="G22" s="53">
        <v>2</v>
      </c>
      <c r="H22" s="53">
        <v>3</v>
      </c>
      <c r="I22" s="53">
        <v>5</v>
      </c>
      <c r="J22" s="54">
        <f t="shared" si="0"/>
        <v>2.4</v>
      </c>
      <c r="K22" s="93"/>
      <c r="L22" s="96"/>
      <c r="M22" s="100"/>
      <c r="N22" s="106"/>
      <c r="O22" s="66"/>
      <c r="P22" s="90"/>
      <c r="Q22" s="75"/>
      <c r="R22" s="78"/>
      <c r="S22" s="83"/>
      <c r="T22" s="83"/>
    </row>
    <row r="23" spans="1:20" s="6" customFormat="1" ht="13.8" x14ac:dyDescent="0.3">
      <c r="A23" s="66"/>
      <c r="B23" s="21"/>
      <c r="C23" s="33"/>
      <c r="D23" s="55">
        <f>AVERAGE(D3:D22)</f>
        <v>2.9</v>
      </c>
      <c r="E23" s="56">
        <f t="shared" ref="E23:J23" si="4">AVERAGE(E3:E22)</f>
        <v>3.65</v>
      </c>
      <c r="F23" s="56">
        <f t="shared" si="4"/>
        <v>2.7</v>
      </c>
      <c r="G23" s="56">
        <f t="shared" si="4"/>
        <v>3.8</v>
      </c>
      <c r="H23" s="56">
        <f t="shared" si="4"/>
        <v>3.2</v>
      </c>
      <c r="I23" s="56">
        <f t="shared" si="4"/>
        <v>5</v>
      </c>
      <c r="J23" s="57">
        <f t="shared" si="4"/>
        <v>3.25</v>
      </c>
      <c r="K23" s="26"/>
      <c r="L23" s="26"/>
      <c r="M23" s="26"/>
      <c r="N23" s="28"/>
      <c r="O23" s="66"/>
      <c r="P23" s="66"/>
      <c r="Q23" s="66"/>
    </row>
    <row r="24" spans="1:20" s="6" customFormat="1" ht="8.25" customHeight="1" x14ac:dyDescent="0.3">
      <c r="A24" s="66"/>
      <c r="B24" s="21"/>
      <c r="C24" s="33"/>
      <c r="D24" s="58"/>
      <c r="E24" s="58"/>
      <c r="F24" s="58"/>
      <c r="G24" s="58"/>
      <c r="H24" s="58"/>
      <c r="I24" s="27"/>
      <c r="J24" s="26"/>
      <c r="K24" s="26"/>
      <c r="L24" s="26"/>
      <c r="M24" s="26"/>
      <c r="N24" s="28"/>
      <c r="O24" s="66"/>
      <c r="P24" s="66"/>
      <c r="Q24" s="66"/>
    </row>
    <row r="25" spans="1:20" s="6" customFormat="1" ht="13.8" x14ac:dyDescent="0.3">
      <c r="A25" s="66"/>
      <c r="B25" s="20"/>
      <c r="C25" s="34" t="s">
        <v>23</v>
      </c>
      <c r="D25" s="59">
        <f>AVERAGE(D3:D7)</f>
        <v>3.4</v>
      </c>
      <c r="E25" s="59">
        <f t="shared" ref="E25:I25" si="5">AVERAGE(E3:E7)</f>
        <v>3.8</v>
      </c>
      <c r="F25" s="59">
        <f t="shared" si="5"/>
        <v>3</v>
      </c>
      <c r="G25" s="59">
        <f t="shared" si="5"/>
        <v>3.6</v>
      </c>
      <c r="H25" s="59">
        <f t="shared" si="5"/>
        <v>3.4</v>
      </c>
      <c r="I25" s="46">
        <f t="shared" si="5"/>
        <v>5</v>
      </c>
      <c r="J25" s="26"/>
      <c r="K25" s="26"/>
      <c r="L25" s="26"/>
      <c r="M25" s="26"/>
      <c r="N25" s="28"/>
      <c r="O25" s="66"/>
      <c r="P25" s="66"/>
      <c r="Q25" s="66"/>
    </row>
    <row r="26" spans="1:20" s="6" customFormat="1" ht="13.8" x14ac:dyDescent="0.3">
      <c r="A26" s="66"/>
      <c r="B26" s="21"/>
      <c r="C26" s="35" t="s">
        <v>26</v>
      </c>
      <c r="D26" s="58">
        <f>AVERAGE(D8:D12)</f>
        <v>2.4</v>
      </c>
      <c r="E26" s="58">
        <f t="shared" ref="E26:I26" si="6">AVERAGE(E8:E12)</f>
        <v>3.4</v>
      </c>
      <c r="F26" s="58">
        <f t="shared" si="6"/>
        <v>1.6</v>
      </c>
      <c r="G26" s="58">
        <f t="shared" si="6"/>
        <v>3.6</v>
      </c>
      <c r="H26" s="58">
        <f t="shared" si="6"/>
        <v>2.4</v>
      </c>
      <c r="I26" s="50">
        <f t="shared" si="6"/>
        <v>5</v>
      </c>
      <c r="J26" s="26"/>
      <c r="K26" s="26"/>
      <c r="L26" s="26"/>
      <c r="M26" s="26"/>
      <c r="N26" s="28"/>
      <c r="O26" s="66"/>
      <c r="P26" s="66"/>
      <c r="Q26" s="66"/>
    </row>
    <row r="27" spans="1:20" s="6" customFormat="1" ht="13.8" x14ac:dyDescent="0.3">
      <c r="A27" s="66"/>
      <c r="B27" s="21"/>
      <c r="C27" s="35" t="s">
        <v>24</v>
      </c>
      <c r="D27" s="58">
        <f>AVERAGE(D13:D17)</f>
        <v>3.2</v>
      </c>
      <c r="E27" s="58">
        <f t="shared" ref="E27:I27" si="7">AVERAGE(E13:E17)</f>
        <v>4</v>
      </c>
      <c r="F27" s="58">
        <f t="shared" si="7"/>
        <v>3</v>
      </c>
      <c r="G27" s="58">
        <f t="shared" si="7"/>
        <v>4.2</v>
      </c>
      <c r="H27" s="58">
        <f t="shared" si="7"/>
        <v>3.8</v>
      </c>
      <c r="I27" s="50">
        <f t="shared" si="7"/>
        <v>5</v>
      </c>
      <c r="J27" s="26"/>
      <c r="K27" s="26"/>
      <c r="L27" s="26"/>
      <c r="M27" s="26"/>
      <c r="N27" s="28"/>
      <c r="O27" s="66"/>
      <c r="P27" s="66"/>
      <c r="Q27" s="66"/>
    </row>
    <row r="28" spans="1:20" s="6" customFormat="1" ht="13.8" x14ac:dyDescent="0.3">
      <c r="A28" s="66"/>
      <c r="B28" s="22"/>
      <c r="C28" s="36" t="s">
        <v>25</v>
      </c>
      <c r="D28" s="60">
        <f>AVERAGE(D18:D22)</f>
        <v>2.6</v>
      </c>
      <c r="E28" s="60">
        <f t="shared" ref="E28:I28" si="8">AVERAGE(E18:E22)</f>
        <v>3.4</v>
      </c>
      <c r="F28" s="60">
        <f t="shared" si="8"/>
        <v>3.2</v>
      </c>
      <c r="G28" s="60">
        <f t="shared" si="8"/>
        <v>3.8</v>
      </c>
      <c r="H28" s="60">
        <f t="shared" si="8"/>
        <v>3.2</v>
      </c>
      <c r="I28" s="54">
        <f t="shared" si="8"/>
        <v>5</v>
      </c>
      <c r="J28" s="26"/>
      <c r="K28" s="26"/>
      <c r="L28" s="26"/>
      <c r="M28" s="26"/>
      <c r="N28" s="28"/>
      <c r="O28" s="66"/>
      <c r="P28" s="66"/>
      <c r="Q28" s="66"/>
    </row>
    <row r="29" spans="1:20" s="6" customFormat="1" ht="7.5" customHeight="1" x14ac:dyDescent="0.3">
      <c r="A29" s="66"/>
      <c r="B29" s="21"/>
      <c r="C29" s="29"/>
      <c r="D29" s="16"/>
      <c r="E29" s="16"/>
      <c r="F29" s="16"/>
      <c r="G29" s="16"/>
      <c r="H29" s="16"/>
      <c r="I29" s="16"/>
      <c r="J29" s="29"/>
      <c r="K29" s="29"/>
      <c r="L29" s="29"/>
      <c r="M29" s="29"/>
      <c r="N29" s="30"/>
      <c r="O29" s="66"/>
      <c r="P29" s="66"/>
      <c r="Q29" s="66"/>
    </row>
    <row r="30" spans="1:20" x14ac:dyDescent="0.3">
      <c r="B30" s="21"/>
      <c r="C30" s="31"/>
      <c r="D30" s="101" t="s">
        <v>30</v>
      </c>
      <c r="E30" s="101"/>
      <c r="F30" s="101"/>
      <c r="G30" s="101"/>
      <c r="H30" s="101"/>
      <c r="I30" s="37"/>
      <c r="J30" s="38"/>
      <c r="K30" s="38"/>
      <c r="L30" s="38"/>
      <c r="M30" s="38"/>
      <c r="N30" s="39"/>
    </row>
    <row r="31" spans="1:20" x14ac:dyDescent="0.3">
      <c r="B31" s="21"/>
      <c r="C31" s="31"/>
      <c r="D31" s="58">
        <v>1</v>
      </c>
      <c r="E31" s="58">
        <v>2</v>
      </c>
      <c r="F31" s="58">
        <v>3</v>
      </c>
      <c r="G31" s="58">
        <v>4</v>
      </c>
      <c r="H31" s="58">
        <v>5</v>
      </c>
      <c r="I31" s="37"/>
      <c r="J31" s="38"/>
      <c r="K31" s="38"/>
      <c r="L31" s="38"/>
      <c r="M31" s="38"/>
      <c r="N31" s="39"/>
    </row>
    <row r="32" spans="1:20" x14ac:dyDescent="0.3">
      <c r="B32" s="22"/>
      <c r="C32" s="32"/>
      <c r="D32" s="18">
        <f>COUNTIF(D3:H22,"=1")</f>
        <v>4</v>
      </c>
      <c r="E32" s="18">
        <f>COUNTIF(D3:H22,"=2")</f>
        <v>18</v>
      </c>
      <c r="F32" s="18">
        <f>COUNTIF(D3:H22,"=3")</f>
        <v>34</v>
      </c>
      <c r="G32" s="18">
        <f>COUNTIF(D3:H22,"=4")</f>
        <v>37</v>
      </c>
      <c r="H32" s="18">
        <f>COUNTIF(D3:H22,"=5")</f>
        <v>7</v>
      </c>
      <c r="I32" s="40"/>
      <c r="J32" s="41"/>
      <c r="K32" s="41"/>
      <c r="L32" s="41"/>
      <c r="M32" s="41"/>
      <c r="N32" s="42"/>
    </row>
    <row r="33" spans="2:9" s="67" customFormat="1" ht="12" customHeight="1" x14ac:dyDescent="0.3">
      <c r="B33" s="68"/>
      <c r="C33" s="69"/>
      <c r="D33" s="70"/>
      <c r="E33" s="70"/>
      <c r="F33" s="70"/>
      <c r="G33" s="70"/>
      <c r="H33" s="70"/>
      <c r="I33" s="70"/>
    </row>
    <row r="34" spans="2:9" s="67" customFormat="1" x14ac:dyDescent="0.3">
      <c r="B34" s="68"/>
      <c r="C34" s="71"/>
      <c r="D34" s="70"/>
      <c r="E34" s="70"/>
      <c r="F34" s="70"/>
      <c r="G34" s="70"/>
      <c r="H34" s="70"/>
      <c r="I34" s="70"/>
    </row>
    <row r="35" spans="2:9" s="67" customFormat="1" x14ac:dyDescent="0.3">
      <c r="B35" s="68"/>
      <c r="C35" s="71"/>
      <c r="D35" s="70"/>
      <c r="E35" s="70"/>
      <c r="F35" s="70"/>
      <c r="G35" s="70"/>
      <c r="H35" s="70"/>
      <c r="I35" s="70"/>
    </row>
    <row r="36" spans="2:9" s="67" customFormat="1" x14ac:dyDescent="0.3">
      <c r="B36" s="68"/>
      <c r="C36" s="71"/>
      <c r="D36" s="70"/>
      <c r="E36" s="70"/>
      <c r="F36" s="70"/>
      <c r="G36" s="70"/>
      <c r="H36" s="70"/>
      <c r="I36" s="70"/>
    </row>
    <row r="37" spans="2:9" x14ac:dyDescent="0.3">
      <c r="C37" s="8"/>
    </row>
    <row r="38" spans="2:9" x14ac:dyDescent="0.3">
      <c r="C38" s="8"/>
    </row>
    <row r="39" spans="2:9" x14ac:dyDescent="0.3">
      <c r="C39" s="8"/>
    </row>
    <row r="40" spans="2:9" x14ac:dyDescent="0.3">
      <c r="C40" s="8"/>
    </row>
    <row r="41" spans="2:9" x14ac:dyDescent="0.3">
      <c r="C41" s="8"/>
    </row>
    <row r="42" spans="2:9" x14ac:dyDescent="0.3">
      <c r="C42" s="8"/>
    </row>
    <row r="43" spans="2:9" x14ac:dyDescent="0.3">
      <c r="C43" s="8"/>
    </row>
    <row r="44" spans="2:9" x14ac:dyDescent="0.3">
      <c r="C44" s="8"/>
    </row>
    <row r="45" spans="2:9" x14ac:dyDescent="0.3">
      <c r="C45" s="8"/>
    </row>
    <row r="46" spans="2:9" x14ac:dyDescent="0.3">
      <c r="C46" s="8"/>
    </row>
    <row r="47" spans="2:9" x14ac:dyDescent="0.3">
      <c r="C47" s="8"/>
    </row>
    <row r="48" spans="2:9" x14ac:dyDescent="0.3">
      <c r="C48" s="8"/>
    </row>
    <row r="49" spans="3:3" x14ac:dyDescent="0.3">
      <c r="C49" s="8"/>
    </row>
    <row r="50" spans="3:3" x14ac:dyDescent="0.3">
      <c r="C50" s="8"/>
    </row>
    <row r="51" spans="3:3" x14ac:dyDescent="0.3">
      <c r="C51" s="8"/>
    </row>
    <row r="52" spans="3:3" x14ac:dyDescent="0.3">
      <c r="C52" s="8"/>
    </row>
    <row r="53" spans="3:3" x14ac:dyDescent="0.3">
      <c r="C53" s="8"/>
    </row>
  </sheetData>
  <mergeCells count="21">
    <mergeCell ref="K13:K17"/>
    <mergeCell ref="D30:H30"/>
    <mergeCell ref="P2:Q2"/>
    <mergeCell ref="L13:L17"/>
    <mergeCell ref="M13:M17"/>
    <mergeCell ref="P13:P17"/>
    <mergeCell ref="K18:K22"/>
    <mergeCell ref="L18:L22"/>
    <mergeCell ref="M18:M22"/>
    <mergeCell ref="P18:P22"/>
    <mergeCell ref="K3:K7"/>
    <mergeCell ref="L3:L7"/>
    <mergeCell ref="M3:M7"/>
    <mergeCell ref="N3:N22"/>
    <mergeCell ref="S1:T1"/>
    <mergeCell ref="P3:P7"/>
    <mergeCell ref="K8:K12"/>
    <mergeCell ref="L8:L12"/>
    <mergeCell ref="P1:R1"/>
    <mergeCell ref="M8:M12"/>
    <mergeCell ref="P8:P12"/>
  </mergeCells>
  <conditionalFormatting sqref="D23">
    <cfRule type="cellIs" dxfId="165" priority="58" operator="between">
      <formula>1</formula>
      <formula>2</formula>
    </cfRule>
    <cfRule type="cellIs" dxfId="164" priority="59" operator="lessThan">
      <formula>3.01</formula>
    </cfRule>
    <cfRule type="cellIs" dxfId="163" priority="60" operator="lessThan">
      <formula>4.01</formula>
    </cfRule>
    <cfRule type="cellIs" dxfId="162" priority="61" operator="greaterThan">
      <formula>4.01</formula>
    </cfRule>
    <cfRule type="cellIs" dxfId="161" priority="62" operator="equal">
      <formula>5</formula>
    </cfRule>
  </conditionalFormatting>
  <conditionalFormatting sqref="E23:J23 E25:I28">
    <cfRule type="cellIs" dxfId="160" priority="53" operator="between">
      <formula>1</formula>
      <formula>2</formula>
    </cfRule>
    <cfRule type="cellIs" dxfId="159" priority="54" operator="lessThan">
      <formula>3.01</formula>
    </cfRule>
    <cfRule type="cellIs" dxfId="158" priority="55" operator="lessThan">
      <formula>4.01</formula>
    </cfRule>
    <cfRule type="cellIs" dxfId="157" priority="56" operator="greaterThan">
      <formula>4.01</formula>
    </cfRule>
    <cfRule type="cellIs" dxfId="156" priority="57" operator="equal">
      <formula>5</formula>
    </cfRule>
  </conditionalFormatting>
  <conditionalFormatting sqref="D25:D28">
    <cfRule type="cellIs" dxfId="155" priority="48" operator="between">
      <formula>1</formula>
      <formula>2</formula>
    </cfRule>
    <cfRule type="cellIs" dxfId="154" priority="49" operator="lessThan">
      <formula>3.01</formula>
    </cfRule>
    <cfRule type="cellIs" dxfId="153" priority="50" operator="lessThan">
      <formula>4.01</formula>
    </cfRule>
    <cfRule type="cellIs" dxfId="152" priority="51" operator="greaterThan">
      <formula>4.01</formula>
    </cfRule>
    <cfRule type="cellIs" dxfId="151" priority="52" operator="equal">
      <formula>5</formula>
    </cfRule>
  </conditionalFormatting>
  <conditionalFormatting sqref="L3 L8 L13 L18">
    <cfRule type="cellIs" dxfId="150" priority="43" operator="between">
      <formula>1</formula>
      <formula>2</formula>
    </cfRule>
    <cfRule type="cellIs" dxfId="149" priority="44" operator="lessThan">
      <formula>3.01</formula>
    </cfRule>
    <cfRule type="cellIs" dxfId="148" priority="45" operator="lessThan">
      <formula>4.01</formula>
    </cfRule>
    <cfRule type="cellIs" dxfId="147" priority="46" operator="greaterThan">
      <formula>4.01</formula>
    </cfRule>
    <cfRule type="cellIs" dxfId="146" priority="47" operator="equal">
      <formula>5</formula>
    </cfRule>
  </conditionalFormatting>
  <conditionalFormatting sqref="N3">
    <cfRule type="cellIs" dxfId="145" priority="23" operator="between">
      <formula>1</formula>
      <formula>2</formula>
    </cfRule>
    <cfRule type="cellIs" dxfId="144" priority="24" operator="lessThan">
      <formula>3.01</formula>
    </cfRule>
    <cfRule type="cellIs" dxfId="143" priority="25" operator="lessThan">
      <formula>4.01</formula>
    </cfRule>
    <cfRule type="cellIs" dxfId="142" priority="26" operator="greaterThan">
      <formula>4.01</formula>
    </cfRule>
    <cfRule type="cellIs" dxfId="141" priority="27" operator="equal">
      <formula>5</formula>
    </cfRule>
  </conditionalFormatting>
  <conditionalFormatting sqref="D31:H31">
    <cfRule type="cellIs" dxfId="140" priority="18" operator="between">
      <formula>1</formula>
      <formula>2</formula>
    </cfRule>
    <cfRule type="cellIs" dxfId="139" priority="19" operator="lessThan">
      <formula>3.01</formula>
    </cfRule>
    <cfRule type="cellIs" dxfId="138" priority="20" operator="lessThan">
      <formula>4.01</formula>
    </cfRule>
    <cfRule type="cellIs" dxfId="137" priority="21" operator="greaterThan">
      <formula>4.01</formula>
    </cfRule>
    <cfRule type="cellIs" dxfId="136" priority="22" operator="equal">
      <formula>5</formula>
    </cfRule>
  </conditionalFormatting>
  <conditionalFormatting sqref="J3:J22">
    <cfRule type="cellIs" dxfId="135" priority="13" operator="between">
      <formula>1</formula>
      <formula>2</formula>
    </cfRule>
    <cfRule type="cellIs" dxfId="134" priority="14" operator="lessThan">
      <formula>3.01</formula>
    </cfRule>
    <cfRule type="cellIs" dxfId="133" priority="15" operator="lessThan">
      <formula>4.01</formula>
    </cfRule>
    <cfRule type="cellIs" dxfId="132" priority="16" operator="greaterThan">
      <formula>4.01</formula>
    </cfRule>
    <cfRule type="cellIs" dxfId="131" priority="17" operator="equal">
      <formula>5</formula>
    </cfRule>
  </conditionalFormatting>
  <conditionalFormatting sqref="D3:H22">
    <cfRule type="cellIs" dxfId="130" priority="8" operator="between">
      <formula>1</formula>
      <formula>2</formula>
    </cfRule>
    <cfRule type="cellIs" dxfId="129" priority="9" operator="lessThan">
      <formula>3.01</formula>
    </cfRule>
    <cfRule type="cellIs" dxfId="128" priority="10" operator="lessThan">
      <formula>4.01</formula>
    </cfRule>
    <cfRule type="cellIs" dxfId="127" priority="11" operator="greaterThan">
      <formula>4.01</formula>
    </cfRule>
    <cfRule type="cellIs" dxfId="126" priority="12" operator="equal">
      <formula>5</formula>
    </cfRule>
  </conditionalFormatting>
  <conditionalFormatting sqref="D3:H23 I23:J23">
    <cfRule type="expression" dxfId="125" priority="7" stopIfTrue="1">
      <formula>0</formula>
    </cfRule>
  </conditionalFormatting>
  <conditionalFormatting sqref="I3:I22">
    <cfRule type="cellIs" dxfId="124" priority="2" operator="between">
      <formula>1</formula>
      <formula>2</formula>
    </cfRule>
    <cfRule type="cellIs" dxfId="123" priority="3" operator="lessThan">
      <formula>3.01</formula>
    </cfRule>
    <cfRule type="cellIs" dxfId="122" priority="4" operator="lessThan">
      <formula>4.01</formula>
    </cfRule>
    <cfRule type="cellIs" dxfId="121" priority="5" operator="greaterThan">
      <formula>4.01</formula>
    </cfRule>
    <cfRule type="cellIs" dxfId="120" priority="6" operator="equal">
      <formula>5</formula>
    </cfRule>
  </conditionalFormatting>
  <conditionalFormatting sqref="I3:I22">
    <cfRule type="expression" dxfId="119" priority="1" stopIfTrue="1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3"/>
  <sheetViews>
    <sheetView tabSelected="1" workbookViewId="0">
      <selection activeCell="K1" sqref="K1"/>
    </sheetView>
  </sheetViews>
  <sheetFormatPr defaultColWidth="9.109375" defaultRowHeight="14.4" x14ac:dyDescent="0.3"/>
  <cols>
    <col min="1" max="1" width="2.33203125" style="10" customWidth="1"/>
    <col min="2" max="2" width="3.109375" style="19" bestFit="1" customWidth="1"/>
    <col min="3" max="3" width="57.109375" style="7" bestFit="1" customWidth="1"/>
    <col min="4" max="10" width="8.88671875" style="9" customWidth="1"/>
    <col min="11" max="11" width="9.109375" style="9"/>
    <col min="12" max="12" width="7.109375" style="10" customWidth="1"/>
    <col min="13" max="13" width="14.5546875" style="10" customWidth="1"/>
    <col min="14" max="16" width="7.6640625" style="10" customWidth="1"/>
    <col min="17" max="17" width="2.33203125" style="10" customWidth="1"/>
    <col min="18" max="16384" width="9.109375" style="10"/>
  </cols>
  <sheetData>
    <row r="1" spans="2:16" ht="12" customHeight="1" x14ac:dyDescent="0.3">
      <c r="D1" s="9">
        <v>1</v>
      </c>
      <c r="E1" s="9">
        <v>2</v>
      </c>
      <c r="F1" s="9">
        <v>3</v>
      </c>
      <c r="G1" s="9">
        <v>4</v>
      </c>
      <c r="H1" s="9">
        <v>5</v>
      </c>
      <c r="I1" s="9">
        <v>6</v>
      </c>
      <c r="J1" s="9">
        <v>7</v>
      </c>
    </row>
    <row r="2" spans="2:16" s="2" customFormat="1" ht="13.8" x14ac:dyDescent="0.3">
      <c r="B2" s="19" t="s">
        <v>0</v>
      </c>
      <c r="C2" s="4" t="s">
        <v>1</v>
      </c>
      <c r="D2" s="4" t="s">
        <v>42</v>
      </c>
      <c r="E2" s="4" t="s">
        <v>43</v>
      </c>
      <c r="F2" s="4" t="s">
        <v>44</v>
      </c>
      <c r="G2" s="4" t="s">
        <v>45</v>
      </c>
      <c r="H2" s="4" t="s">
        <v>46</v>
      </c>
      <c r="I2" s="4"/>
      <c r="J2" s="4"/>
      <c r="K2" s="4"/>
      <c r="L2" s="4" t="s">
        <v>21</v>
      </c>
      <c r="M2" s="4" t="s">
        <v>22</v>
      </c>
      <c r="N2" s="4" t="s">
        <v>27</v>
      </c>
      <c r="O2" s="4" t="s">
        <v>28</v>
      </c>
      <c r="P2" s="4" t="s">
        <v>29</v>
      </c>
    </row>
    <row r="3" spans="2:16" s="6" customFormat="1" ht="13.8" x14ac:dyDescent="0.3">
      <c r="B3" s="20">
        <v>1</v>
      </c>
      <c r="C3" s="13" t="s">
        <v>31</v>
      </c>
      <c r="D3" s="25">
        <v>4</v>
      </c>
      <c r="E3" s="25">
        <v>4</v>
      </c>
      <c r="F3" s="25">
        <v>3</v>
      </c>
      <c r="G3" s="25">
        <v>4</v>
      </c>
      <c r="H3" s="25">
        <v>4</v>
      </c>
      <c r="I3" s="14"/>
      <c r="J3" s="14"/>
      <c r="K3" s="14">
        <v>5</v>
      </c>
      <c r="L3" s="3">
        <f t="shared" ref="L3:L22" si="0">AVERAGE(D3:J3)</f>
        <v>3.8</v>
      </c>
      <c r="M3" s="91" t="s">
        <v>23</v>
      </c>
      <c r="N3" s="108">
        <f>AVERAGE(L3:L7)</f>
        <v>3.44</v>
      </c>
      <c r="O3" s="111">
        <v>5</v>
      </c>
      <c r="P3" s="107">
        <f>AVERAGE(L3:L22)</f>
        <v>3.25</v>
      </c>
    </row>
    <row r="4" spans="2:16" s="6" customFormat="1" ht="13.8" x14ac:dyDescent="0.3">
      <c r="B4" s="21">
        <v>2</v>
      </c>
      <c r="C4" s="15" t="s">
        <v>20</v>
      </c>
      <c r="D4" s="25">
        <v>4</v>
      </c>
      <c r="E4" s="25">
        <v>4</v>
      </c>
      <c r="F4" s="25">
        <v>2</v>
      </c>
      <c r="G4" s="25">
        <v>4</v>
      </c>
      <c r="H4" s="25">
        <v>4</v>
      </c>
      <c r="I4" s="16"/>
      <c r="J4" s="16"/>
      <c r="K4" s="16">
        <v>5</v>
      </c>
      <c r="L4" s="3">
        <f t="shared" si="0"/>
        <v>3.6</v>
      </c>
      <c r="M4" s="92"/>
      <c r="N4" s="109"/>
      <c r="O4" s="112"/>
      <c r="P4" s="107"/>
    </row>
    <row r="5" spans="2:16" s="6" customFormat="1" ht="13.8" x14ac:dyDescent="0.3">
      <c r="B5" s="21">
        <v>3</v>
      </c>
      <c r="C5" s="15" t="s">
        <v>2</v>
      </c>
      <c r="D5" s="25">
        <v>3</v>
      </c>
      <c r="E5" s="25">
        <v>5</v>
      </c>
      <c r="F5" s="25">
        <v>3</v>
      </c>
      <c r="G5" s="25">
        <v>4</v>
      </c>
      <c r="H5" s="25">
        <v>3</v>
      </c>
      <c r="I5" s="16"/>
      <c r="J5" s="16"/>
      <c r="K5" s="16">
        <v>5</v>
      </c>
      <c r="L5" s="3">
        <f t="shared" si="0"/>
        <v>3.6</v>
      </c>
      <c r="M5" s="92"/>
      <c r="N5" s="109"/>
      <c r="O5" s="112"/>
      <c r="P5" s="107"/>
    </row>
    <row r="6" spans="2:16" s="6" customFormat="1" ht="13.8" x14ac:dyDescent="0.3">
      <c r="B6" s="21">
        <v>4</v>
      </c>
      <c r="C6" s="15" t="s">
        <v>3</v>
      </c>
      <c r="D6" s="25">
        <v>4</v>
      </c>
      <c r="E6" s="25">
        <v>3</v>
      </c>
      <c r="F6" s="25">
        <v>4</v>
      </c>
      <c r="G6" s="25">
        <v>3</v>
      </c>
      <c r="H6" s="25">
        <v>4</v>
      </c>
      <c r="I6" s="16"/>
      <c r="J6" s="16"/>
      <c r="K6" s="16">
        <v>5</v>
      </c>
      <c r="L6" s="3">
        <f t="shared" si="0"/>
        <v>3.6</v>
      </c>
      <c r="M6" s="92"/>
      <c r="N6" s="109"/>
      <c r="O6" s="112"/>
      <c r="P6" s="107"/>
    </row>
    <row r="7" spans="2:16" s="6" customFormat="1" ht="13.8" x14ac:dyDescent="0.3">
      <c r="B7" s="22">
        <v>5</v>
      </c>
      <c r="C7" s="17" t="s">
        <v>4</v>
      </c>
      <c r="D7" s="25">
        <v>2</v>
      </c>
      <c r="E7" s="25">
        <v>3</v>
      </c>
      <c r="F7" s="25">
        <v>3</v>
      </c>
      <c r="G7" s="25">
        <v>3</v>
      </c>
      <c r="H7" s="25">
        <v>2</v>
      </c>
      <c r="I7" s="18"/>
      <c r="J7" s="18"/>
      <c r="K7" s="18">
        <v>5</v>
      </c>
      <c r="L7" s="3">
        <f t="shared" si="0"/>
        <v>2.6</v>
      </c>
      <c r="M7" s="93"/>
      <c r="N7" s="110"/>
      <c r="O7" s="113"/>
      <c r="P7" s="107"/>
    </row>
    <row r="8" spans="2:16" s="6" customFormat="1" ht="13.8" x14ac:dyDescent="0.3">
      <c r="B8" s="20">
        <v>6</v>
      </c>
      <c r="C8" s="13" t="s">
        <v>5</v>
      </c>
      <c r="D8" s="25">
        <v>4</v>
      </c>
      <c r="E8" s="25">
        <v>3</v>
      </c>
      <c r="F8" s="25">
        <v>1</v>
      </c>
      <c r="G8" s="25">
        <v>3</v>
      </c>
      <c r="H8" s="25">
        <v>3</v>
      </c>
      <c r="I8" s="14"/>
      <c r="J8" s="14"/>
      <c r="K8" s="14">
        <v>5</v>
      </c>
      <c r="L8" s="3">
        <f t="shared" si="0"/>
        <v>2.8</v>
      </c>
      <c r="M8" s="91" t="s">
        <v>26</v>
      </c>
      <c r="N8" s="108">
        <f t="shared" ref="N8" si="1">AVERAGE(L8:L12)</f>
        <v>2.6799999999999997</v>
      </c>
      <c r="O8" s="111">
        <v>5</v>
      </c>
      <c r="P8" s="107"/>
    </row>
    <row r="9" spans="2:16" s="6" customFormat="1" ht="13.8" x14ac:dyDescent="0.3">
      <c r="B9" s="21">
        <v>7</v>
      </c>
      <c r="C9" s="15" t="s">
        <v>6</v>
      </c>
      <c r="D9" s="25">
        <v>2</v>
      </c>
      <c r="E9" s="25">
        <v>4</v>
      </c>
      <c r="F9" s="25">
        <v>2</v>
      </c>
      <c r="G9" s="25">
        <v>4</v>
      </c>
      <c r="H9" s="25">
        <v>4</v>
      </c>
      <c r="I9" s="16"/>
      <c r="J9" s="16"/>
      <c r="K9" s="16">
        <v>5</v>
      </c>
      <c r="L9" s="3">
        <f t="shared" si="0"/>
        <v>3.2</v>
      </c>
      <c r="M9" s="92"/>
      <c r="N9" s="109"/>
      <c r="O9" s="112"/>
      <c r="P9" s="107"/>
    </row>
    <row r="10" spans="2:16" s="6" customFormat="1" ht="13.8" x14ac:dyDescent="0.3">
      <c r="B10" s="21">
        <v>8</v>
      </c>
      <c r="C10" s="15" t="s">
        <v>7</v>
      </c>
      <c r="D10" s="25">
        <v>3</v>
      </c>
      <c r="E10" s="25">
        <v>3</v>
      </c>
      <c r="F10" s="25">
        <v>1</v>
      </c>
      <c r="G10" s="25">
        <v>3</v>
      </c>
      <c r="H10" s="25">
        <v>1</v>
      </c>
      <c r="I10" s="16"/>
      <c r="J10" s="16"/>
      <c r="K10" s="16">
        <v>5</v>
      </c>
      <c r="L10" s="3">
        <f t="shared" si="0"/>
        <v>2.2000000000000002</v>
      </c>
      <c r="M10" s="92"/>
      <c r="N10" s="109"/>
      <c r="O10" s="112"/>
      <c r="P10" s="107"/>
    </row>
    <row r="11" spans="2:16" s="6" customFormat="1" ht="13.8" x14ac:dyDescent="0.3">
      <c r="B11" s="21">
        <v>9</v>
      </c>
      <c r="C11" s="15" t="s">
        <v>8</v>
      </c>
      <c r="D11" s="25">
        <v>2</v>
      </c>
      <c r="E11" s="25">
        <v>3</v>
      </c>
      <c r="F11" s="25">
        <v>2</v>
      </c>
      <c r="G11" s="25">
        <v>4</v>
      </c>
      <c r="H11" s="25">
        <v>2</v>
      </c>
      <c r="I11" s="16"/>
      <c r="J11" s="16"/>
      <c r="K11" s="16">
        <v>5</v>
      </c>
      <c r="L11" s="3">
        <f t="shared" si="0"/>
        <v>2.6</v>
      </c>
      <c r="M11" s="92"/>
      <c r="N11" s="109"/>
      <c r="O11" s="112"/>
      <c r="P11" s="107"/>
    </row>
    <row r="12" spans="2:16" s="6" customFormat="1" ht="13.8" x14ac:dyDescent="0.3">
      <c r="B12" s="22">
        <v>10</v>
      </c>
      <c r="C12" s="17" t="s">
        <v>9</v>
      </c>
      <c r="D12" s="25">
        <v>1</v>
      </c>
      <c r="E12" s="25">
        <v>4</v>
      </c>
      <c r="F12" s="25">
        <v>2</v>
      </c>
      <c r="G12" s="25">
        <v>4</v>
      </c>
      <c r="H12" s="25">
        <v>2</v>
      </c>
      <c r="I12" s="18"/>
      <c r="J12" s="18"/>
      <c r="K12" s="18">
        <v>5</v>
      </c>
      <c r="L12" s="3">
        <f t="shared" si="0"/>
        <v>2.6</v>
      </c>
      <c r="M12" s="93"/>
      <c r="N12" s="110"/>
      <c r="O12" s="113"/>
      <c r="P12" s="107"/>
    </row>
    <row r="13" spans="2:16" s="6" customFormat="1" ht="13.8" x14ac:dyDescent="0.3">
      <c r="B13" s="20">
        <v>11</v>
      </c>
      <c r="C13" s="13" t="s">
        <v>10</v>
      </c>
      <c r="D13" s="25">
        <v>3</v>
      </c>
      <c r="E13" s="25">
        <v>4</v>
      </c>
      <c r="F13" s="25">
        <v>2</v>
      </c>
      <c r="G13" s="25">
        <v>5</v>
      </c>
      <c r="H13" s="25">
        <v>3</v>
      </c>
      <c r="I13" s="14"/>
      <c r="J13" s="14"/>
      <c r="K13" s="14">
        <v>5</v>
      </c>
      <c r="L13" s="3">
        <f t="shared" si="0"/>
        <v>3.4</v>
      </c>
      <c r="M13" s="91" t="s">
        <v>24</v>
      </c>
      <c r="N13" s="108">
        <f t="shared" ref="N13" si="2">AVERAGE(L13:L17)</f>
        <v>3.6399999999999997</v>
      </c>
      <c r="O13" s="111">
        <v>5</v>
      </c>
      <c r="P13" s="107"/>
    </row>
    <row r="14" spans="2:16" s="6" customFormat="1" ht="13.8" x14ac:dyDescent="0.3">
      <c r="B14" s="21">
        <v>12</v>
      </c>
      <c r="C14" s="15" t="s">
        <v>11</v>
      </c>
      <c r="D14" s="25">
        <v>2</v>
      </c>
      <c r="E14" s="25">
        <v>5</v>
      </c>
      <c r="F14" s="25">
        <v>4</v>
      </c>
      <c r="G14" s="25">
        <v>3</v>
      </c>
      <c r="H14" s="25">
        <v>4</v>
      </c>
      <c r="I14" s="16"/>
      <c r="J14" s="16"/>
      <c r="K14" s="16">
        <v>5</v>
      </c>
      <c r="L14" s="3">
        <f t="shared" si="0"/>
        <v>3.6</v>
      </c>
      <c r="M14" s="92"/>
      <c r="N14" s="109"/>
      <c r="O14" s="112"/>
      <c r="P14" s="107"/>
    </row>
    <row r="15" spans="2:16" s="6" customFormat="1" ht="13.8" x14ac:dyDescent="0.3">
      <c r="B15" s="21">
        <v>13</v>
      </c>
      <c r="C15" s="15" t="s">
        <v>12</v>
      </c>
      <c r="D15" s="25">
        <v>4</v>
      </c>
      <c r="E15" s="25">
        <v>3</v>
      </c>
      <c r="F15" s="25">
        <v>2</v>
      </c>
      <c r="G15" s="25">
        <v>4</v>
      </c>
      <c r="H15" s="25">
        <v>3</v>
      </c>
      <c r="I15" s="16"/>
      <c r="J15" s="16"/>
      <c r="K15" s="16">
        <v>5</v>
      </c>
      <c r="L15" s="3">
        <f t="shared" si="0"/>
        <v>3.2</v>
      </c>
      <c r="M15" s="92"/>
      <c r="N15" s="109"/>
      <c r="O15" s="112"/>
      <c r="P15" s="107"/>
    </row>
    <row r="16" spans="2:16" s="6" customFormat="1" ht="13.8" x14ac:dyDescent="0.3">
      <c r="B16" s="21">
        <v>14</v>
      </c>
      <c r="C16" s="15" t="s">
        <v>13</v>
      </c>
      <c r="D16" s="25">
        <v>4</v>
      </c>
      <c r="E16" s="25">
        <v>4</v>
      </c>
      <c r="F16" s="25">
        <v>4</v>
      </c>
      <c r="G16" s="25">
        <v>4</v>
      </c>
      <c r="H16" s="25">
        <v>4</v>
      </c>
      <c r="I16" s="16"/>
      <c r="J16" s="16"/>
      <c r="K16" s="16">
        <v>5</v>
      </c>
      <c r="L16" s="3">
        <f t="shared" si="0"/>
        <v>4</v>
      </c>
      <c r="M16" s="92"/>
      <c r="N16" s="109"/>
      <c r="O16" s="112"/>
      <c r="P16" s="107"/>
    </row>
    <row r="17" spans="2:16" s="6" customFormat="1" ht="13.8" x14ac:dyDescent="0.3">
      <c r="B17" s="22">
        <v>15</v>
      </c>
      <c r="C17" s="17" t="s">
        <v>14</v>
      </c>
      <c r="D17" s="25">
        <v>3</v>
      </c>
      <c r="E17" s="25">
        <v>4</v>
      </c>
      <c r="F17" s="25">
        <v>3</v>
      </c>
      <c r="G17" s="25">
        <v>5</v>
      </c>
      <c r="H17" s="25">
        <v>5</v>
      </c>
      <c r="I17" s="18"/>
      <c r="J17" s="18"/>
      <c r="K17" s="18">
        <v>5</v>
      </c>
      <c r="L17" s="3">
        <f t="shared" si="0"/>
        <v>4</v>
      </c>
      <c r="M17" s="93"/>
      <c r="N17" s="110"/>
      <c r="O17" s="113"/>
      <c r="P17" s="107"/>
    </row>
    <row r="18" spans="2:16" s="6" customFormat="1" ht="13.8" x14ac:dyDescent="0.3">
      <c r="B18" s="20">
        <v>16</v>
      </c>
      <c r="C18" s="13" t="s">
        <v>15</v>
      </c>
      <c r="D18" s="25">
        <v>3</v>
      </c>
      <c r="E18" s="25">
        <v>3</v>
      </c>
      <c r="F18" s="25">
        <v>4</v>
      </c>
      <c r="G18" s="25">
        <v>4</v>
      </c>
      <c r="H18" s="25">
        <v>3</v>
      </c>
      <c r="I18" s="14"/>
      <c r="J18" s="14"/>
      <c r="K18" s="14">
        <v>5</v>
      </c>
      <c r="L18" s="3">
        <f t="shared" si="0"/>
        <v>3.4</v>
      </c>
      <c r="M18" s="91" t="s">
        <v>25</v>
      </c>
      <c r="N18" s="108">
        <f t="shared" ref="N18" si="3">AVERAGE(L18:L22)</f>
        <v>3.2399999999999998</v>
      </c>
      <c r="O18" s="111">
        <v>5</v>
      </c>
      <c r="P18" s="107"/>
    </row>
    <row r="19" spans="2:16" s="6" customFormat="1" ht="13.8" x14ac:dyDescent="0.3">
      <c r="B19" s="21">
        <v>17</v>
      </c>
      <c r="C19" s="15" t="s">
        <v>16</v>
      </c>
      <c r="D19" s="25">
        <v>3</v>
      </c>
      <c r="E19" s="25">
        <v>4</v>
      </c>
      <c r="F19" s="25">
        <v>3</v>
      </c>
      <c r="G19" s="25">
        <v>5</v>
      </c>
      <c r="H19" s="25">
        <v>5</v>
      </c>
      <c r="I19" s="16"/>
      <c r="J19" s="16"/>
      <c r="K19" s="16">
        <v>5</v>
      </c>
      <c r="L19" s="3">
        <f t="shared" si="0"/>
        <v>4</v>
      </c>
      <c r="M19" s="92"/>
      <c r="N19" s="109"/>
      <c r="O19" s="112"/>
      <c r="P19" s="107"/>
    </row>
    <row r="20" spans="2:16" s="6" customFormat="1" ht="13.8" x14ac:dyDescent="0.3">
      <c r="B20" s="21">
        <v>18</v>
      </c>
      <c r="C20" s="15" t="s">
        <v>17</v>
      </c>
      <c r="D20" s="25">
        <v>2</v>
      </c>
      <c r="E20" s="25">
        <v>3</v>
      </c>
      <c r="F20" s="25">
        <v>4</v>
      </c>
      <c r="G20" s="25">
        <v>4</v>
      </c>
      <c r="H20" s="25">
        <v>2</v>
      </c>
      <c r="I20" s="16"/>
      <c r="J20" s="16"/>
      <c r="K20" s="16">
        <v>5</v>
      </c>
      <c r="L20" s="3">
        <f t="shared" si="0"/>
        <v>3</v>
      </c>
      <c r="M20" s="92"/>
      <c r="N20" s="109"/>
      <c r="O20" s="112"/>
      <c r="P20" s="107"/>
    </row>
    <row r="21" spans="2:16" s="6" customFormat="1" ht="13.8" x14ac:dyDescent="0.3">
      <c r="B21" s="21">
        <v>19</v>
      </c>
      <c r="C21" s="15" t="s">
        <v>18</v>
      </c>
      <c r="D21" s="25">
        <v>3</v>
      </c>
      <c r="E21" s="25">
        <v>4</v>
      </c>
      <c r="F21" s="25">
        <v>3</v>
      </c>
      <c r="G21" s="25">
        <v>4</v>
      </c>
      <c r="H21" s="25">
        <v>3</v>
      </c>
      <c r="I21" s="16"/>
      <c r="J21" s="16"/>
      <c r="K21" s="16">
        <v>5</v>
      </c>
      <c r="L21" s="3">
        <f t="shared" si="0"/>
        <v>3.4</v>
      </c>
      <c r="M21" s="92"/>
      <c r="N21" s="109"/>
      <c r="O21" s="112"/>
      <c r="P21" s="107"/>
    </row>
    <row r="22" spans="2:16" s="6" customFormat="1" ht="13.8" x14ac:dyDescent="0.3">
      <c r="B22" s="22">
        <v>20</v>
      </c>
      <c r="C22" s="17" t="s">
        <v>19</v>
      </c>
      <c r="D22" s="25">
        <v>2</v>
      </c>
      <c r="E22" s="25">
        <v>3</v>
      </c>
      <c r="F22" s="25">
        <v>2</v>
      </c>
      <c r="G22" s="25">
        <v>2</v>
      </c>
      <c r="H22" s="25">
        <v>3</v>
      </c>
      <c r="I22" s="18"/>
      <c r="J22" s="18"/>
      <c r="K22" s="18">
        <v>5</v>
      </c>
      <c r="L22" s="3">
        <f t="shared" si="0"/>
        <v>2.4</v>
      </c>
      <c r="M22" s="93"/>
      <c r="N22" s="110"/>
      <c r="O22" s="113"/>
      <c r="P22" s="107"/>
    </row>
    <row r="23" spans="2:16" s="6" customFormat="1" ht="13.8" x14ac:dyDescent="0.3">
      <c r="B23" s="19"/>
      <c r="C23" s="11"/>
      <c r="D23" s="3">
        <f>AVERAGE(D3:D22)</f>
        <v>2.9</v>
      </c>
      <c r="E23" s="3">
        <f t="shared" ref="E23:J23" si="4">AVERAGE(E3:E22)</f>
        <v>3.65</v>
      </c>
      <c r="F23" s="3">
        <f t="shared" si="4"/>
        <v>2.7</v>
      </c>
      <c r="G23" s="3">
        <f t="shared" si="4"/>
        <v>3.8</v>
      </c>
      <c r="H23" s="3">
        <f t="shared" si="4"/>
        <v>3.2</v>
      </c>
      <c r="I23" s="3" t="e">
        <f t="shared" si="4"/>
        <v>#DIV/0!</v>
      </c>
      <c r="J23" s="3" t="e">
        <f t="shared" si="4"/>
        <v>#DIV/0!</v>
      </c>
      <c r="K23" s="12"/>
      <c r="L23" s="11"/>
      <c r="M23" s="11"/>
      <c r="N23" s="11"/>
      <c r="O23" s="11"/>
      <c r="P23" s="11"/>
    </row>
    <row r="24" spans="2:16" s="6" customFormat="1" ht="13.8" x14ac:dyDescent="0.3">
      <c r="B24" s="19"/>
      <c r="C24" s="11"/>
      <c r="D24" s="3"/>
      <c r="E24" s="3"/>
      <c r="F24" s="3"/>
      <c r="G24" s="3"/>
      <c r="H24" s="3"/>
      <c r="I24" s="3"/>
      <c r="J24" s="3"/>
      <c r="K24" s="12"/>
      <c r="L24" s="11"/>
      <c r="M24" s="11"/>
      <c r="N24" s="11"/>
      <c r="O24" s="11"/>
      <c r="P24" s="11"/>
    </row>
    <row r="25" spans="2:16" s="6" customFormat="1" ht="13.8" x14ac:dyDescent="0.3">
      <c r="B25" s="19"/>
      <c r="C25" s="5" t="s">
        <v>23</v>
      </c>
      <c r="D25" s="3">
        <f>AVERAGE(D3:D7)</f>
        <v>3.4</v>
      </c>
      <c r="E25" s="3">
        <f t="shared" ref="E25:J25" si="5">AVERAGE(E3:E7)</f>
        <v>3.8</v>
      </c>
      <c r="F25" s="3">
        <f t="shared" si="5"/>
        <v>3</v>
      </c>
      <c r="G25" s="3">
        <f t="shared" si="5"/>
        <v>3.6</v>
      </c>
      <c r="H25" s="3">
        <f t="shared" si="5"/>
        <v>3.4</v>
      </c>
      <c r="I25" s="3" t="e">
        <f t="shared" si="5"/>
        <v>#DIV/0!</v>
      </c>
      <c r="J25" s="3" t="e">
        <f t="shared" si="5"/>
        <v>#DIV/0!</v>
      </c>
      <c r="K25" s="12"/>
      <c r="L25" s="11"/>
      <c r="M25" s="11"/>
      <c r="N25" s="11"/>
      <c r="O25" s="11"/>
      <c r="P25" s="11"/>
    </row>
    <row r="26" spans="2:16" s="6" customFormat="1" ht="13.8" x14ac:dyDescent="0.3">
      <c r="B26" s="19"/>
      <c r="C26" s="5" t="s">
        <v>26</v>
      </c>
      <c r="D26" s="3">
        <f>AVERAGE(D8:D12)</f>
        <v>2.4</v>
      </c>
      <c r="E26" s="3">
        <f t="shared" ref="E26:J26" si="6">AVERAGE(E8:E12)</f>
        <v>3.4</v>
      </c>
      <c r="F26" s="3">
        <f t="shared" si="6"/>
        <v>1.6</v>
      </c>
      <c r="G26" s="3">
        <f t="shared" si="6"/>
        <v>3.6</v>
      </c>
      <c r="H26" s="3">
        <f t="shared" si="6"/>
        <v>2.4</v>
      </c>
      <c r="I26" s="3" t="e">
        <f t="shared" si="6"/>
        <v>#DIV/0!</v>
      </c>
      <c r="J26" s="3" t="e">
        <f t="shared" si="6"/>
        <v>#DIV/0!</v>
      </c>
      <c r="K26" s="12"/>
      <c r="L26" s="11"/>
      <c r="M26" s="11"/>
      <c r="N26" s="11"/>
      <c r="O26" s="11"/>
      <c r="P26" s="11"/>
    </row>
    <row r="27" spans="2:16" s="6" customFormat="1" ht="13.8" x14ac:dyDescent="0.3">
      <c r="B27" s="19"/>
      <c r="C27" s="5" t="s">
        <v>24</v>
      </c>
      <c r="D27" s="3">
        <f>AVERAGE(D13:D17)</f>
        <v>3.2</v>
      </c>
      <c r="E27" s="3">
        <f t="shared" ref="E27:J27" si="7">AVERAGE(E13:E17)</f>
        <v>4</v>
      </c>
      <c r="F27" s="3">
        <f t="shared" si="7"/>
        <v>3</v>
      </c>
      <c r="G27" s="3">
        <f t="shared" si="7"/>
        <v>4.2</v>
      </c>
      <c r="H27" s="3">
        <f t="shared" si="7"/>
        <v>3.8</v>
      </c>
      <c r="I27" s="3" t="e">
        <f t="shared" si="7"/>
        <v>#DIV/0!</v>
      </c>
      <c r="J27" s="3" t="e">
        <f t="shared" si="7"/>
        <v>#DIV/0!</v>
      </c>
      <c r="K27" s="12"/>
      <c r="L27" s="11"/>
      <c r="M27" s="11"/>
      <c r="N27" s="11"/>
      <c r="O27" s="11"/>
      <c r="P27" s="11"/>
    </row>
    <row r="28" spans="2:16" s="6" customFormat="1" ht="13.8" x14ac:dyDescent="0.3">
      <c r="B28" s="19"/>
      <c r="C28" s="5" t="s">
        <v>25</v>
      </c>
      <c r="D28" s="3">
        <f>AVERAGE(D18:D22)</f>
        <v>2.6</v>
      </c>
      <c r="E28" s="3">
        <f t="shared" ref="E28:J28" si="8">AVERAGE(E18:E22)</f>
        <v>3.4</v>
      </c>
      <c r="F28" s="3">
        <f t="shared" si="8"/>
        <v>3.2</v>
      </c>
      <c r="G28" s="3">
        <f t="shared" si="8"/>
        <v>3.8</v>
      </c>
      <c r="H28" s="3">
        <f t="shared" si="8"/>
        <v>3.2</v>
      </c>
      <c r="I28" s="3" t="e">
        <f t="shared" si="8"/>
        <v>#DIV/0!</v>
      </c>
      <c r="J28" s="3" t="e">
        <f t="shared" si="8"/>
        <v>#DIV/0!</v>
      </c>
      <c r="K28" s="12"/>
      <c r="L28" s="11"/>
      <c r="M28" s="11"/>
      <c r="N28" s="11"/>
      <c r="O28" s="11"/>
      <c r="P28" s="11"/>
    </row>
    <row r="29" spans="2:16" s="6" customFormat="1" ht="13.8" x14ac:dyDescent="0.3">
      <c r="B29" s="19"/>
      <c r="D29" s="1"/>
      <c r="E29" s="1"/>
      <c r="F29" s="1"/>
      <c r="G29" s="1"/>
      <c r="H29" s="1"/>
      <c r="I29" s="1"/>
      <c r="J29" s="1"/>
      <c r="K29" s="1"/>
    </row>
    <row r="30" spans="2:16" x14ac:dyDescent="0.3">
      <c r="D30" s="7" t="s">
        <v>30</v>
      </c>
      <c r="E30" s="7"/>
      <c r="F30" s="7"/>
      <c r="G30" s="7"/>
      <c r="H30" s="7"/>
    </row>
    <row r="31" spans="2:16" x14ac:dyDescent="0.3">
      <c r="D31" s="3">
        <v>1</v>
      </c>
      <c r="E31" s="3">
        <v>2</v>
      </c>
      <c r="F31" s="3">
        <v>3</v>
      </c>
      <c r="G31" s="3">
        <v>4</v>
      </c>
      <c r="H31" s="3">
        <v>5</v>
      </c>
    </row>
    <row r="32" spans="2:16" x14ac:dyDescent="0.3">
      <c r="D32" s="1">
        <f>COUNTIF(D3:J22,"=1")</f>
        <v>4</v>
      </c>
      <c r="E32" s="1">
        <f>COUNTIF(D3:J22,"=2")</f>
        <v>18</v>
      </c>
      <c r="F32" s="1">
        <f>COUNTIF(D3:J22,"=3")</f>
        <v>34</v>
      </c>
      <c r="G32" s="1">
        <f>COUNTIF(D3:J22,"=4")</f>
        <v>37</v>
      </c>
      <c r="H32" s="1">
        <f>COUNTIF(D3:J22,"=5")</f>
        <v>7</v>
      </c>
    </row>
    <row r="33" spans="3:3" ht="12" customHeight="1" x14ac:dyDescent="0.3"/>
    <row r="34" spans="3:3" x14ac:dyDescent="0.3">
      <c r="C34" s="8"/>
    </row>
    <row r="35" spans="3:3" x14ac:dyDescent="0.3">
      <c r="C35" s="8"/>
    </row>
    <row r="36" spans="3:3" x14ac:dyDescent="0.3">
      <c r="C36" s="8"/>
    </row>
    <row r="37" spans="3:3" x14ac:dyDescent="0.3">
      <c r="C37" s="8"/>
    </row>
    <row r="38" spans="3:3" x14ac:dyDescent="0.3">
      <c r="C38" s="8"/>
    </row>
    <row r="39" spans="3:3" x14ac:dyDescent="0.3">
      <c r="C39" s="8"/>
    </row>
    <row r="40" spans="3:3" x14ac:dyDescent="0.3">
      <c r="C40" s="8"/>
    </row>
    <row r="41" spans="3:3" x14ac:dyDescent="0.3">
      <c r="C41" s="8"/>
    </row>
    <row r="42" spans="3:3" x14ac:dyDescent="0.3">
      <c r="C42" s="8"/>
    </row>
    <row r="43" spans="3:3" x14ac:dyDescent="0.3">
      <c r="C43" s="8"/>
    </row>
    <row r="44" spans="3:3" x14ac:dyDescent="0.3">
      <c r="C44" s="8"/>
    </row>
    <row r="45" spans="3:3" x14ac:dyDescent="0.3">
      <c r="C45" s="8"/>
    </row>
    <row r="46" spans="3:3" x14ac:dyDescent="0.3">
      <c r="C46" s="8"/>
    </row>
    <row r="47" spans="3:3" x14ac:dyDescent="0.3">
      <c r="C47" s="8"/>
    </row>
    <row r="48" spans="3:3" x14ac:dyDescent="0.3">
      <c r="C48" s="8"/>
    </row>
    <row r="49" spans="3:3" x14ac:dyDescent="0.3">
      <c r="C49" s="8"/>
    </row>
    <row r="50" spans="3:3" x14ac:dyDescent="0.3">
      <c r="C50" s="8"/>
    </row>
    <row r="51" spans="3:3" x14ac:dyDescent="0.3">
      <c r="C51" s="8"/>
    </row>
    <row r="52" spans="3:3" x14ac:dyDescent="0.3">
      <c r="C52" s="8"/>
    </row>
    <row r="53" spans="3:3" x14ac:dyDescent="0.3">
      <c r="C53" s="8"/>
    </row>
  </sheetData>
  <mergeCells count="13">
    <mergeCell ref="P3:P22"/>
    <mergeCell ref="N8:N12"/>
    <mergeCell ref="N13:N17"/>
    <mergeCell ref="M3:M7"/>
    <mergeCell ref="M8:M12"/>
    <mergeCell ref="M13:M17"/>
    <mergeCell ref="M18:M22"/>
    <mergeCell ref="O3:O7"/>
    <mergeCell ref="O8:O12"/>
    <mergeCell ref="O13:O17"/>
    <mergeCell ref="O18:O22"/>
    <mergeCell ref="N18:N22"/>
    <mergeCell ref="N3:N7"/>
  </mergeCells>
  <conditionalFormatting sqref="D23:J23 E25:J28">
    <cfRule type="cellIs" dxfId="118" priority="58" operator="between">
      <formula>1</formula>
      <formula>2</formula>
    </cfRule>
    <cfRule type="cellIs" dxfId="117" priority="59" operator="lessThan">
      <formula>3.01</formula>
    </cfRule>
    <cfRule type="cellIs" dxfId="116" priority="60" operator="lessThan">
      <formula>4.01</formula>
    </cfRule>
    <cfRule type="cellIs" dxfId="115" priority="61" operator="greaterThan">
      <formula>4.01</formula>
    </cfRule>
    <cfRule type="cellIs" dxfId="114" priority="62" operator="equal">
      <formula>5</formula>
    </cfRule>
  </conditionalFormatting>
  <conditionalFormatting sqref="D25:D28">
    <cfRule type="cellIs" dxfId="113" priority="48" operator="between">
      <formula>1</formula>
      <formula>2</formula>
    </cfRule>
    <cfRule type="cellIs" dxfId="112" priority="49" operator="lessThan">
      <formula>3.01</formula>
    </cfRule>
    <cfRule type="cellIs" dxfId="111" priority="50" operator="lessThan">
      <formula>4.01</formula>
    </cfRule>
    <cfRule type="cellIs" dxfId="110" priority="51" operator="greaterThan">
      <formula>4.01</formula>
    </cfRule>
    <cfRule type="cellIs" dxfId="109" priority="52" operator="equal">
      <formula>5</formula>
    </cfRule>
  </conditionalFormatting>
  <conditionalFormatting sqref="N3">
    <cfRule type="cellIs" dxfId="108" priority="43" operator="between">
      <formula>1</formula>
      <formula>2</formula>
    </cfRule>
    <cfRule type="cellIs" dxfId="107" priority="44" operator="lessThan">
      <formula>3.01</formula>
    </cfRule>
    <cfRule type="cellIs" dxfId="106" priority="45" operator="lessThan">
      <formula>4.01</formula>
    </cfRule>
    <cfRule type="cellIs" dxfId="105" priority="46" operator="greaterThan">
      <formula>4.01</formula>
    </cfRule>
    <cfRule type="cellIs" dxfId="104" priority="47" operator="equal">
      <formula>5</formula>
    </cfRule>
  </conditionalFormatting>
  <conditionalFormatting sqref="N8">
    <cfRule type="cellIs" dxfId="103" priority="38" operator="between">
      <formula>1</formula>
      <formula>2</formula>
    </cfRule>
    <cfRule type="cellIs" dxfId="102" priority="39" operator="lessThan">
      <formula>3.01</formula>
    </cfRule>
    <cfRule type="cellIs" dxfId="101" priority="40" operator="lessThan">
      <formula>4.01</formula>
    </cfRule>
    <cfRule type="cellIs" dxfId="100" priority="41" operator="greaterThan">
      <formula>4.01</formula>
    </cfRule>
    <cfRule type="cellIs" dxfId="99" priority="42" operator="equal">
      <formula>5</formula>
    </cfRule>
  </conditionalFormatting>
  <conditionalFormatting sqref="N13">
    <cfRule type="cellIs" dxfId="98" priority="33" operator="between">
      <formula>1</formula>
      <formula>2</formula>
    </cfRule>
    <cfRule type="cellIs" dxfId="97" priority="34" operator="lessThan">
      <formula>3.01</formula>
    </cfRule>
    <cfRule type="cellIs" dxfId="96" priority="35" operator="lessThan">
      <formula>4.01</formula>
    </cfRule>
    <cfRule type="cellIs" dxfId="95" priority="36" operator="greaterThan">
      <formula>4.01</formula>
    </cfRule>
    <cfRule type="cellIs" dxfId="94" priority="37" operator="equal">
      <formula>5</formula>
    </cfRule>
  </conditionalFormatting>
  <conditionalFormatting sqref="N18">
    <cfRule type="cellIs" dxfId="93" priority="28" operator="between">
      <formula>1</formula>
      <formula>2</formula>
    </cfRule>
    <cfRule type="cellIs" dxfId="92" priority="29" operator="lessThan">
      <formula>3.01</formula>
    </cfRule>
    <cfRule type="cellIs" dxfId="91" priority="30" operator="lessThan">
      <formula>4.01</formula>
    </cfRule>
    <cfRule type="cellIs" dxfId="90" priority="31" operator="greaterThan">
      <formula>4.01</formula>
    </cfRule>
    <cfRule type="cellIs" dxfId="89" priority="32" operator="equal">
      <formula>5</formula>
    </cfRule>
  </conditionalFormatting>
  <conditionalFormatting sqref="P3">
    <cfRule type="cellIs" dxfId="88" priority="23" operator="between">
      <formula>1</formula>
      <formula>2</formula>
    </cfRule>
    <cfRule type="cellIs" dxfId="87" priority="24" operator="lessThan">
      <formula>3.01</formula>
    </cfRule>
    <cfRule type="cellIs" dxfId="86" priority="25" operator="lessThan">
      <formula>4.01</formula>
    </cfRule>
    <cfRule type="cellIs" dxfId="85" priority="26" operator="greaterThan">
      <formula>4.01</formula>
    </cfRule>
    <cfRule type="cellIs" dxfId="84" priority="27" operator="equal">
      <formula>5</formula>
    </cfRule>
  </conditionalFormatting>
  <conditionalFormatting sqref="D31:H31">
    <cfRule type="cellIs" dxfId="83" priority="18" operator="between">
      <formula>1</formula>
      <formula>2</formula>
    </cfRule>
    <cfRule type="cellIs" dxfId="82" priority="19" operator="lessThan">
      <formula>3.01</formula>
    </cfRule>
    <cfRule type="cellIs" dxfId="81" priority="20" operator="lessThan">
      <formula>4.01</formula>
    </cfRule>
    <cfRule type="cellIs" dxfId="80" priority="21" operator="greaterThan">
      <formula>4.01</formula>
    </cfRule>
    <cfRule type="cellIs" dxfId="79" priority="22" operator="equal">
      <formula>5</formula>
    </cfRule>
  </conditionalFormatting>
  <conditionalFormatting sqref="L3:L22">
    <cfRule type="cellIs" dxfId="78" priority="13" operator="between">
      <formula>1</formula>
      <formula>2</formula>
    </cfRule>
    <cfRule type="cellIs" dxfId="77" priority="14" operator="lessThan">
      <formula>3.01</formula>
    </cfRule>
    <cfRule type="cellIs" dxfId="76" priority="15" operator="lessThan">
      <formula>4.01</formula>
    </cfRule>
    <cfRule type="cellIs" dxfId="75" priority="16" operator="greaterThan">
      <formula>4.01</formula>
    </cfRule>
    <cfRule type="cellIs" dxfId="74" priority="17" operator="equal">
      <formula>5</formula>
    </cfRule>
  </conditionalFormatting>
  <conditionalFormatting sqref="H3:H22">
    <cfRule type="cellIs" dxfId="73" priority="8" operator="between">
      <formula>1</formula>
      <formula>2</formula>
    </cfRule>
    <cfRule type="cellIs" dxfId="72" priority="9" operator="lessThan">
      <formula>3.01</formula>
    </cfRule>
    <cfRule type="cellIs" dxfId="71" priority="10" operator="lessThan">
      <formula>4.01</formula>
    </cfRule>
    <cfRule type="cellIs" dxfId="70" priority="11" operator="greaterThan">
      <formula>4.01</formula>
    </cfRule>
    <cfRule type="cellIs" dxfId="69" priority="12" operator="equal">
      <formula>5</formula>
    </cfRule>
  </conditionalFormatting>
  <conditionalFormatting sqref="H3:H22">
    <cfRule type="expression" dxfId="68" priority="7" stopIfTrue="1">
      <formula>0</formula>
    </cfRule>
  </conditionalFormatting>
  <conditionalFormatting sqref="D3:G22">
    <cfRule type="cellIs" dxfId="67" priority="2" operator="between">
      <formula>1</formula>
      <formula>2</formula>
    </cfRule>
    <cfRule type="cellIs" dxfId="66" priority="3" operator="lessThan">
      <formula>3.01</formula>
    </cfRule>
    <cfRule type="cellIs" dxfId="65" priority="4" operator="lessThan">
      <formula>4.01</formula>
    </cfRule>
    <cfRule type="cellIs" dxfId="64" priority="5" operator="greaterThan">
      <formula>4.01</formula>
    </cfRule>
    <cfRule type="cellIs" dxfId="63" priority="6" operator="equal">
      <formula>5</formula>
    </cfRule>
  </conditionalFormatting>
  <conditionalFormatting sqref="D3:G22">
    <cfRule type="expression" dxfId="62" priority="1" stopIfTrue="1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zoomScale="110" zoomScaleNormal="110" workbookViewId="0">
      <selection activeCell="Q12" sqref="Q12"/>
    </sheetView>
  </sheetViews>
  <sheetFormatPr defaultColWidth="9.109375" defaultRowHeight="14.4" x14ac:dyDescent="0.3"/>
  <cols>
    <col min="1" max="1" width="2.33203125" style="67" customWidth="1"/>
    <col min="2" max="2" width="3.109375" style="19" bestFit="1" customWidth="1"/>
    <col min="3" max="3" width="42.33203125" style="7" customWidth="1"/>
    <col min="4" max="9" width="7.109375" style="9" customWidth="1"/>
    <col min="10" max="10" width="7.109375" style="10" customWidth="1"/>
    <col min="11" max="11" width="14.5546875" style="10" customWidth="1"/>
    <col min="12" max="14" width="7.6640625" style="10" customWidth="1"/>
    <col min="15" max="15" width="2.33203125" style="67" customWidth="1"/>
    <col min="16" max="17" width="9.109375" style="67"/>
    <col min="18" max="16384" width="9.109375" style="10"/>
  </cols>
  <sheetData>
    <row r="1" spans="1:18" s="64" customFormat="1" ht="12" customHeight="1" x14ac:dyDescent="0.3">
      <c r="B1" s="61"/>
      <c r="C1" s="62"/>
      <c r="D1" s="63"/>
      <c r="E1" s="63"/>
      <c r="F1" s="63"/>
      <c r="G1" s="63"/>
      <c r="H1" s="63"/>
      <c r="I1" s="63"/>
    </row>
    <row r="2" spans="1:18" s="2" customFormat="1" ht="13.8" x14ac:dyDescent="0.3">
      <c r="A2" s="65"/>
      <c r="B2" s="20" t="s">
        <v>0</v>
      </c>
      <c r="C2" s="23" t="s">
        <v>1</v>
      </c>
      <c r="D2" s="23">
        <v>1</v>
      </c>
      <c r="E2" s="23">
        <v>2</v>
      </c>
      <c r="F2" s="23">
        <v>3</v>
      </c>
      <c r="G2" s="23">
        <v>4</v>
      </c>
      <c r="H2" s="23">
        <v>5</v>
      </c>
      <c r="I2" s="23" t="s">
        <v>28</v>
      </c>
      <c r="J2" s="23" t="s">
        <v>21</v>
      </c>
      <c r="K2" s="23" t="s">
        <v>22</v>
      </c>
      <c r="L2" s="23" t="s">
        <v>27</v>
      </c>
      <c r="M2" s="23" t="s">
        <v>28</v>
      </c>
      <c r="N2" s="24" t="s">
        <v>29</v>
      </c>
      <c r="O2" s="65"/>
      <c r="P2" s="65"/>
      <c r="Q2" s="65"/>
    </row>
    <row r="3" spans="1:18" s="6" customFormat="1" ht="13.8" x14ac:dyDescent="0.3">
      <c r="A3" s="66"/>
      <c r="B3" s="20">
        <v>1</v>
      </c>
      <c r="C3" s="43" t="s">
        <v>34</v>
      </c>
      <c r="D3" s="44">
        <v>4</v>
      </c>
      <c r="E3" s="45">
        <v>4</v>
      </c>
      <c r="F3" s="45">
        <v>3</v>
      </c>
      <c r="G3" s="45">
        <v>4</v>
      </c>
      <c r="H3" s="45">
        <v>4</v>
      </c>
      <c r="I3" s="45">
        <v>5</v>
      </c>
      <c r="J3" s="46">
        <f t="shared" ref="J3:J22" si="0">AVERAGE(D3:H3)</f>
        <v>3.8</v>
      </c>
      <c r="K3" s="91" t="s">
        <v>23</v>
      </c>
      <c r="L3" s="94">
        <f>AVERAGE(J3:J7)</f>
        <v>3.44</v>
      </c>
      <c r="M3" s="111">
        <v>5</v>
      </c>
      <c r="N3" s="104">
        <f>AVERAGE(J3:J22)</f>
        <v>3.25</v>
      </c>
      <c r="O3" s="66"/>
      <c r="P3" s="111">
        <f>L3/5</f>
        <v>0.68799999999999994</v>
      </c>
      <c r="Q3" s="66"/>
    </row>
    <row r="4" spans="1:18" s="6" customFormat="1" ht="13.8" x14ac:dyDescent="0.3">
      <c r="A4" s="66"/>
      <c r="B4" s="21">
        <v>2</v>
      </c>
      <c r="C4" s="47" t="s">
        <v>20</v>
      </c>
      <c r="D4" s="48">
        <v>4</v>
      </c>
      <c r="E4" s="49">
        <v>4</v>
      </c>
      <c r="F4" s="49">
        <v>2</v>
      </c>
      <c r="G4" s="49">
        <v>4</v>
      </c>
      <c r="H4" s="49">
        <v>4</v>
      </c>
      <c r="I4" s="49">
        <v>5</v>
      </c>
      <c r="J4" s="50">
        <f t="shared" si="0"/>
        <v>3.6</v>
      </c>
      <c r="K4" s="92"/>
      <c r="L4" s="95"/>
      <c r="M4" s="112"/>
      <c r="N4" s="105"/>
      <c r="O4" s="66"/>
      <c r="P4" s="112"/>
      <c r="Q4" s="66"/>
    </row>
    <row r="5" spans="1:18" s="6" customFormat="1" ht="13.8" x14ac:dyDescent="0.3">
      <c r="A5" s="66"/>
      <c r="B5" s="21">
        <v>3</v>
      </c>
      <c r="C5" s="47" t="s">
        <v>2</v>
      </c>
      <c r="D5" s="48">
        <v>3</v>
      </c>
      <c r="E5" s="49">
        <v>5</v>
      </c>
      <c r="F5" s="49">
        <v>3</v>
      </c>
      <c r="G5" s="49">
        <v>4</v>
      </c>
      <c r="H5" s="49">
        <v>3</v>
      </c>
      <c r="I5" s="49">
        <v>5</v>
      </c>
      <c r="J5" s="50">
        <f t="shared" si="0"/>
        <v>3.6</v>
      </c>
      <c r="K5" s="92"/>
      <c r="L5" s="95"/>
      <c r="M5" s="112"/>
      <c r="N5" s="105"/>
      <c r="O5" s="66"/>
      <c r="P5" s="112"/>
      <c r="Q5" s="66"/>
    </row>
    <row r="6" spans="1:18" s="6" customFormat="1" ht="13.8" x14ac:dyDescent="0.3">
      <c r="A6" s="66"/>
      <c r="B6" s="21">
        <v>4</v>
      </c>
      <c r="C6" s="47" t="s">
        <v>3</v>
      </c>
      <c r="D6" s="48">
        <v>4</v>
      </c>
      <c r="E6" s="49">
        <v>3</v>
      </c>
      <c r="F6" s="49">
        <v>4</v>
      </c>
      <c r="G6" s="49">
        <v>3</v>
      </c>
      <c r="H6" s="49">
        <v>4</v>
      </c>
      <c r="I6" s="49">
        <v>5</v>
      </c>
      <c r="J6" s="50">
        <f t="shared" si="0"/>
        <v>3.6</v>
      </c>
      <c r="K6" s="92"/>
      <c r="L6" s="95"/>
      <c r="M6" s="112"/>
      <c r="N6" s="105"/>
      <c r="O6" s="66"/>
      <c r="P6" s="112"/>
      <c r="Q6" s="66"/>
    </row>
    <row r="7" spans="1:18" s="6" customFormat="1" ht="13.8" x14ac:dyDescent="0.3">
      <c r="A7" s="66"/>
      <c r="B7" s="22">
        <v>5</v>
      </c>
      <c r="C7" s="51" t="s">
        <v>4</v>
      </c>
      <c r="D7" s="52">
        <v>2</v>
      </c>
      <c r="E7" s="53">
        <v>3</v>
      </c>
      <c r="F7" s="53">
        <v>3</v>
      </c>
      <c r="G7" s="53">
        <v>3</v>
      </c>
      <c r="H7" s="53">
        <v>2</v>
      </c>
      <c r="I7" s="53">
        <v>5</v>
      </c>
      <c r="J7" s="54">
        <f t="shared" si="0"/>
        <v>2.6</v>
      </c>
      <c r="K7" s="93"/>
      <c r="L7" s="96"/>
      <c r="M7" s="113"/>
      <c r="N7" s="105"/>
      <c r="O7" s="66"/>
      <c r="P7" s="113"/>
      <c r="Q7" s="66"/>
    </row>
    <row r="8" spans="1:18" s="6" customFormat="1" ht="13.8" x14ac:dyDescent="0.3">
      <c r="A8" s="66"/>
      <c r="B8" s="20">
        <v>6</v>
      </c>
      <c r="C8" s="43" t="s">
        <v>5</v>
      </c>
      <c r="D8" s="48">
        <v>4</v>
      </c>
      <c r="E8" s="49">
        <v>3</v>
      </c>
      <c r="F8" s="49">
        <v>1</v>
      </c>
      <c r="G8" s="49">
        <v>3</v>
      </c>
      <c r="H8" s="49">
        <v>3</v>
      </c>
      <c r="I8" s="49">
        <v>5</v>
      </c>
      <c r="J8" s="50">
        <f t="shared" si="0"/>
        <v>2.8</v>
      </c>
      <c r="K8" s="91" t="s">
        <v>26</v>
      </c>
      <c r="L8" s="94">
        <f t="shared" ref="L8" si="1">AVERAGE(J8:J12)</f>
        <v>2.6799999999999997</v>
      </c>
      <c r="M8" s="111">
        <v>5</v>
      </c>
      <c r="N8" s="105"/>
      <c r="O8" s="66"/>
      <c r="P8" s="111">
        <f t="shared" ref="P8" si="2">L8/5</f>
        <v>0.53599999999999992</v>
      </c>
      <c r="Q8" s="66"/>
      <c r="R8" s="6">
        <f>P8*50</f>
        <v>26.799999999999997</v>
      </c>
    </row>
    <row r="9" spans="1:18" s="6" customFormat="1" ht="13.8" x14ac:dyDescent="0.3">
      <c r="A9" s="66"/>
      <c r="B9" s="21">
        <v>7</v>
      </c>
      <c r="C9" s="47" t="s">
        <v>6</v>
      </c>
      <c r="D9" s="48">
        <v>2</v>
      </c>
      <c r="E9" s="49">
        <v>4</v>
      </c>
      <c r="F9" s="49">
        <v>2</v>
      </c>
      <c r="G9" s="49">
        <v>4</v>
      </c>
      <c r="H9" s="49">
        <v>4</v>
      </c>
      <c r="I9" s="49">
        <v>5</v>
      </c>
      <c r="J9" s="50">
        <f t="shared" si="0"/>
        <v>3.2</v>
      </c>
      <c r="K9" s="92"/>
      <c r="L9" s="95"/>
      <c r="M9" s="112"/>
      <c r="N9" s="105"/>
      <c r="O9" s="66"/>
      <c r="P9" s="112"/>
      <c r="Q9" s="66"/>
      <c r="R9" s="72">
        <f>(P18-P8)*50</f>
        <v>5.6</v>
      </c>
    </row>
    <row r="10" spans="1:18" s="6" customFormat="1" ht="13.8" x14ac:dyDescent="0.3">
      <c r="A10" s="66"/>
      <c r="B10" s="21">
        <v>8</v>
      </c>
      <c r="C10" s="47" t="s">
        <v>7</v>
      </c>
      <c r="D10" s="48">
        <v>3</v>
      </c>
      <c r="E10" s="49">
        <v>3</v>
      </c>
      <c r="F10" s="49">
        <v>1</v>
      </c>
      <c r="G10" s="49">
        <v>3</v>
      </c>
      <c r="H10" s="49">
        <v>1</v>
      </c>
      <c r="I10" s="49">
        <v>5</v>
      </c>
      <c r="J10" s="50">
        <f t="shared" si="0"/>
        <v>2.2000000000000002</v>
      </c>
      <c r="K10" s="92"/>
      <c r="L10" s="95"/>
      <c r="M10" s="112"/>
      <c r="N10" s="105"/>
      <c r="O10" s="66"/>
      <c r="P10" s="112"/>
      <c r="Q10" s="66"/>
      <c r="R10" s="6">
        <f>(P3-P18)*50</f>
        <v>2.0000000000000018</v>
      </c>
    </row>
    <row r="11" spans="1:18" s="6" customFormat="1" ht="13.8" x14ac:dyDescent="0.3">
      <c r="A11" s="66"/>
      <c r="B11" s="21">
        <v>9</v>
      </c>
      <c r="C11" s="47" t="s">
        <v>8</v>
      </c>
      <c r="D11" s="48">
        <v>2</v>
      </c>
      <c r="E11" s="49">
        <v>3</v>
      </c>
      <c r="F11" s="49">
        <v>2</v>
      </c>
      <c r="G11" s="49">
        <v>4</v>
      </c>
      <c r="H11" s="49">
        <v>2</v>
      </c>
      <c r="I11" s="49">
        <v>5</v>
      </c>
      <c r="J11" s="50">
        <f t="shared" si="0"/>
        <v>2.6</v>
      </c>
      <c r="K11" s="92"/>
      <c r="L11" s="95"/>
      <c r="M11" s="112"/>
      <c r="N11" s="105"/>
      <c r="O11" s="66"/>
      <c r="P11" s="112"/>
      <c r="Q11" s="66"/>
      <c r="R11" s="6">
        <f>(P13-P3)*50</f>
        <v>2.0000000000000018</v>
      </c>
    </row>
    <row r="12" spans="1:18" s="6" customFormat="1" ht="13.8" x14ac:dyDescent="0.3">
      <c r="A12" s="66"/>
      <c r="B12" s="22">
        <v>10</v>
      </c>
      <c r="C12" s="51" t="s">
        <v>9</v>
      </c>
      <c r="D12" s="48">
        <v>1</v>
      </c>
      <c r="E12" s="49">
        <v>4</v>
      </c>
      <c r="F12" s="49">
        <v>2</v>
      </c>
      <c r="G12" s="49">
        <v>4</v>
      </c>
      <c r="H12" s="49">
        <v>2</v>
      </c>
      <c r="I12" s="49">
        <v>5</v>
      </c>
      <c r="J12" s="50">
        <f t="shared" si="0"/>
        <v>2.6</v>
      </c>
      <c r="K12" s="93"/>
      <c r="L12" s="96"/>
      <c r="M12" s="113"/>
      <c r="N12" s="105"/>
      <c r="O12" s="66"/>
      <c r="P12" s="113"/>
      <c r="Q12" s="66">
        <f>N3/5</f>
        <v>0.65</v>
      </c>
      <c r="R12" s="6">
        <f>(1-P13)*50</f>
        <v>13.600000000000001</v>
      </c>
    </row>
    <row r="13" spans="1:18" s="6" customFormat="1" ht="13.8" x14ac:dyDescent="0.3">
      <c r="A13" s="66"/>
      <c r="B13" s="20">
        <v>11</v>
      </c>
      <c r="C13" s="43" t="s">
        <v>33</v>
      </c>
      <c r="D13" s="44">
        <v>3</v>
      </c>
      <c r="E13" s="45">
        <v>4</v>
      </c>
      <c r="F13" s="45">
        <v>2</v>
      </c>
      <c r="G13" s="45">
        <v>5</v>
      </c>
      <c r="H13" s="45">
        <v>3</v>
      </c>
      <c r="I13" s="45">
        <v>5</v>
      </c>
      <c r="J13" s="46">
        <f t="shared" si="0"/>
        <v>3.4</v>
      </c>
      <c r="K13" s="91" t="s">
        <v>24</v>
      </c>
      <c r="L13" s="94">
        <f t="shared" ref="L13" si="3">AVERAGE(J13:J17)</f>
        <v>3.6399999999999997</v>
      </c>
      <c r="M13" s="111">
        <v>5</v>
      </c>
      <c r="N13" s="105"/>
      <c r="O13" s="66"/>
      <c r="P13" s="111">
        <f t="shared" ref="P13" si="4">L13/5</f>
        <v>0.72799999999999998</v>
      </c>
      <c r="Q13" s="66"/>
    </row>
    <row r="14" spans="1:18" s="6" customFormat="1" ht="13.8" x14ac:dyDescent="0.3">
      <c r="A14" s="66"/>
      <c r="B14" s="21">
        <v>12</v>
      </c>
      <c r="C14" s="47" t="s">
        <v>11</v>
      </c>
      <c r="D14" s="48">
        <v>2</v>
      </c>
      <c r="E14" s="49">
        <v>5</v>
      </c>
      <c r="F14" s="49">
        <v>4</v>
      </c>
      <c r="G14" s="49">
        <v>3</v>
      </c>
      <c r="H14" s="49">
        <v>4</v>
      </c>
      <c r="I14" s="49">
        <v>5</v>
      </c>
      <c r="J14" s="50">
        <f t="shared" si="0"/>
        <v>3.6</v>
      </c>
      <c r="K14" s="92"/>
      <c r="L14" s="95"/>
      <c r="M14" s="112"/>
      <c r="N14" s="105"/>
      <c r="O14" s="66"/>
      <c r="P14" s="112"/>
      <c r="Q14" s="66"/>
    </row>
    <row r="15" spans="1:18" s="6" customFormat="1" ht="13.8" x14ac:dyDescent="0.3">
      <c r="A15" s="66"/>
      <c r="B15" s="21">
        <v>13</v>
      </c>
      <c r="C15" s="47" t="s">
        <v>12</v>
      </c>
      <c r="D15" s="48">
        <v>4</v>
      </c>
      <c r="E15" s="49">
        <v>3</v>
      </c>
      <c r="F15" s="49">
        <v>2</v>
      </c>
      <c r="G15" s="49">
        <v>4</v>
      </c>
      <c r="H15" s="49">
        <v>3</v>
      </c>
      <c r="I15" s="49">
        <v>5</v>
      </c>
      <c r="J15" s="50">
        <f t="shared" si="0"/>
        <v>3.2</v>
      </c>
      <c r="K15" s="92"/>
      <c r="L15" s="95"/>
      <c r="M15" s="112"/>
      <c r="N15" s="105"/>
      <c r="O15" s="66"/>
      <c r="P15" s="112"/>
      <c r="Q15" s="66"/>
      <c r="R15" s="6">
        <f>Q12*50</f>
        <v>32.5</v>
      </c>
    </row>
    <row r="16" spans="1:18" s="6" customFormat="1" ht="13.8" x14ac:dyDescent="0.3">
      <c r="A16" s="66"/>
      <c r="B16" s="21">
        <v>14</v>
      </c>
      <c r="C16" s="47" t="s">
        <v>13</v>
      </c>
      <c r="D16" s="48">
        <v>4</v>
      </c>
      <c r="E16" s="49">
        <v>4</v>
      </c>
      <c r="F16" s="49">
        <v>4</v>
      </c>
      <c r="G16" s="49">
        <v>4</v>
      </c>
      <c r="H16" s="49">
        <v>4</v>
      </c>
      <c r="I16" s="49">
        <v>5</v>
      </c>
      <c r="J16" s="50">
        <f t="shared" si="0"/>
        <v>4</v>
      </c>
      <c r="K16" s="92"/>
      <c r="L16" s="95"/>
      <c r="M16" s="112"/>
      <c r="N16" s="105"/>
      <c r="O16" s="66"/>
      <c r="P16" s="112"/>
      <c r="Q16" s="66"/>
      <c r="R16" s="6">
        <f>Q12*180-90</f>
        <v>27</v>
      </c>
    </row>
    <row r="17" spans="1:17" s="6" customFormat="1" ht="13.8" x14ac:dyDescent="0.3">
      <c r="A17" s="66"/>
      <c r="B17" s="22">
        <v>15</v>
      </c>
      <c r="C17" s="51" t="s">
        <v>14</v>
      </c>
      <c r="D17" s="52">
        <v>3</v>
      </c>
      <c r="E17" s="53">
        <v>4</v>
      </c>
      <c r="F17" s="53">
        <v>3</v>
      </c>
      <c r="G17" s="53">
        <v>5</v>
      </c>
      <c r="H17" s="53">
        <v>5</v>
      </c>
      <c r="I17" s="53">
        <v>5</v>
      </c>
      <c r="J17" s="54">
        <f t="shared" si="0"/>
        <v>4</v>
      </c>
      <c r="K17" s="93"/>
      <c r="L17" s="96"/>
      <c r="M17" s="113"/>
      <c r="N17" s="105"/>
      <c r="O17" s="66"/>
      <c r="P17" s="113"/>
      <c r="Q17" s="66"/>
    </row>
    <row r="18" spans="1:17" s="6" customFormat="1" ht="13.8" x14ac:dyDescent="0.3">
      <c r="A18" s="66"/>
      <c r="B18" s="20">
        <v>16</v>
      </c>
      <c r="C18" s="43" t="s">
        <v>32</v>
      </c>
      <c r="D18" s="48">
        <v>3</v>
      </c>
      <c r="E18" s="49">
        <v>3</v>
      </c>
      <c r="F18" s="49">
        <v>4</v>
      </c>
      <c r="G18" s="49">
        <v>4</v>
      </c>
      <c r="H18" s="49">
        <v>3</v>
      </c>
      <c r="I18" s="49">
        <v>5</v>
      </c>
      <c r="J18" s="50">
        <f t="shared" si="0"/>
        <v>3.4</v>
      </c>
      <c r="K18" s="91" t="s">
        <v>25</v>
      </c>
      <c r="L18" s="94">
        <f t="shared" ref="L18" si="5">AVERAGE(J18:J22)</f>
        <v>3.2399999999999998</v>
      </c>
      <c r="M18" s="111">
        <v>5</v>
      </c>
      <c r="N18" s="105"/>
      <c r="O18" s="66"/>
      <c r="P18" s="111">
        <f t="shared" ref="P18" si="6">L18/5</f>
        <v>0.64799999999999991</v>
      </c>
      <c r="Q18" s="66"/>
    </row>
    <row r="19" spans="1:17" s="6" customFormat="1" ht="13.8" x14ac:dyDescent="0.3">
      <c r="A19" s="66"/>
      <c r="B19" s="21">
        <v>17</v>
      </c>
      <c r="C19" s="47" t="s">
        <v>16</v>
      </c>
      <c r="D19" s="48">
        <v>3</v>
      </c>
      <c r="E19" s="49">
        <v>4</v>
      </c>
      <c r="F19" s="49">
        <v>3</v>
      </c>
      <c r="G19" s="49">
        <v>5</v>
      </c>
      <c r="H19" s="49">
        <v>5</v>
      </c>
      <c r="I19" s="49">
        <v>5</v>
      </c>
      <c r="J19" s="50">
        <f t="shared" si="0"/>
        <v>4</v>
      </c>
      <c r="K19" s="92"/>
      <c r="L19" s="95"/>
      <c r="M19" s="112"/>
      <c r="N19" s="105"/>
      <c r="O19" s="66"/>
      <c r="P19" s="112"/>
      <c r="Q19" s="66"/>
    </row>
    <row r="20" spans="1:17" s="6" customFormat="1" ht="13.8" x14ac:dyDescent="0.3">
      <c r="A20" s="66"/>
      <c r="B20" s="21">
        <v>18</v>
      </c>
      <c r="C20" s="47" t="s">
        <v>17</v>
      </c>
      <c r="D20" s="48">
        <v>2</v>
      </c>
      <c r="E20" s="49">
        <v>3</v>
      </c>
      <c r="F20" s="49">
        <v>4</v>
      </c>
      <c r="G20" s="49">
        <v>4</v>
      </c>
      <c r="H20" s="49">
        <v>2</v>
      </c>
      <c r="I20" s="49">
        <v>5</v>
      </c>
      <c r="J20" s="50">
        <f t="shared" si="0"/>
        <v>3</v>
      </c>
      <c r="K20" s="92"/>
      <c r="L20" s="95"/>
      <c r="M20" s="112"/>
      <c r="N20" s="105"/>
      <c r="O20" s="66"/>
      <c r="P20" s="112"/>
      <c r="Q20" s="66"/>
    </row>
    <row r="21" spans="1:17" s="6" customFormat="1" ht="13.8" x14ac:dyDescent="0.3">
      <c r="A21" s="66"/>
      <c r="B21" s="21">
        <v>19</v>
      </c>
      <c r="C21" s="47" t="s">
        <v>18</v>
      </c>
      <c r="D21" s="48">
        <v>3</v>
      </c>
      <c r="E21" s="49">
        <v>4</v>
      </c>
      <c r="F21" s="49">
        <v>3</v>
      </c>
      <c r="G21" s="49">
        <v>4</v>
      </c>
      <c r="H21" s="49">
        <v>3</v>
      </c>
      <c r="I21" s="49">
        <v>5</v>
      </c>
      <c r="J21" s="50">
        <f t="shared" si="0"/>
        <v>3.4</v>
      </c>
      <c r="K21" s="92"/>
      <c r="L21" s="95"/>
      <c r="M21" s="112"/>
      <c r="N21" s="105"/>
      <c r="O21" s="66"/>
      <c r="P21" s="112"/>
      <c r="Q21" s="66"/>
    </row>
    <row r="22" spans="1:17" s="6" customFormat="1" ht="13.8" x14ac:dyDescent="0.3">
      <c r="A22" s="66"/>
      <c r="B22" s="22">
        <v>20</v>
      </c>
      <c r="C22" s="51" t="s">
        <v>35</v>
      </c>
      <c r="D22" s="52">
        <v>2</v>
      </c>
      <c r="E22" s="53">
        <v>3</v>
      </c>
      <c r="F22" s="53">
        <v>2</v>
      </c>
      <c r="G22" s="53">
        <v>2</v>
      </c>
      <c r="H22" s="53">
        <v>3</v>
      </c>
      <c r="I22" s="53">
        <v>5</v>
      </c>
      <c r="J22" s="54">
        <f t="shared" si="0"/>
        <v>2.4</v>
      </c>
      <c r="K22" s="93"/>
      <c r="L22" s="96"/>
      <c r="M22" s="113"/>
      <c r="N22" s="106"/>
      <c r="O22" s="66"/>
      <c r="P22" s="113"/>
      <c r="Q22" s="66"/>
    </row>
    <row r="23" spans="1:17" s="6" customFormat="1" ht="13.8" x14ac:dyDescent="0.3">
      <c r="A23" s="66"/>
      <c r="B23" s="21"/>
      <c r="C23" s="33"/>
      <c r="D23" s="55">
        <f>AVERAGE(D3:D22)</f>
        <v>2.9</v>
      </c>
      <c r="E23" s="56">
        <f t="shared" ref="E23:J23" si="7">AVERAGE(E3:E22)</f>
        <v>3.65</v>
      </c>
      <c r="F23" s="56">
        <f t="shared" si="7"/>
        <v>2.7</v>
      </c>
      <c r="G23" s="56">
        <f t="shared" si="7"/>
        <v>3.8</v>
      </c>
      <c r="H23" s="56">
        <f t="shared" si="7"/>
        <v>3.2</v>
      </c>
      <c r="I23" s="56">
        <f t="shared" si="7"/>
        <v>5</v>
      </c>
      <c r="J23" s="57">
        <f t="shared" si="7"/>
        <v>3.25</v>
      </c>
      <c r="K23" s="26"/>
      <c r="L23" s="26"/>
      <c r="M23" s="26"/>
      <c r="N23" s="28"/>
      <c r="O23" s="66"/>
      <c r="P23" s="66"/>
      <c r="Q23" s="66"/>
    </row>
    <row r="24" spans="1:17" s="6" customFormat="1" ht="8.25" customHeight="1" x14ac:dyDescent="0.3">
      <c r="A24" s="66"/>
      <c r="B24" s="21"/>
      <c r="C24" s="33"/>
      <c r="D24" s="58"/>
      <c r="E24" s="58"/>
      <c r="F24" s="58"/>
      <c r="G24" s="58"/>
      <c r="H24" s="58"/>
      <c r="I24" s="27"/>
      <c r="J24" s="26"/>
      <c r="K24" s="26"/>
      <c r="L24" s="26"/>
      <c r="M24" s="26"/>
      <c r="N24" s="28"/>
      <c r="O24" s="66"/>
      <c r="P24" s="66"/>
      <c r="Q24" s="66"/>
    </row>
    <row r="25" spans="1:17" s="6" customFormat="1" ht="13.8" x14ac:dyDescent="0.3">
      <c r="A25" s="66"/>
      <c r="B25" s="20"/>
      <c r="C25" s="34" t="s">
        <v>23</v>
      </c>
      <c r="D25" s="59">
        <f>AVERAGE(D3:D7)</f>
        <v>3.4</v>
      </c>
      <c r="E25" s="59">
        <f t="shared" ref="E25:H25" si="8">AVERAGE(E3:E7)</f>
        <v>3.8</v>
      </c>
      <c r="F25" s="59">
        <f t="shared" si="8"/>
        <v>3</v>
      </c>
      <c r="G25" s="59">
        <f t="shared" si="8"/>
        <v>3.6</v>
      </c>
      <c r="H25" s="59">
        <f t="shared" si="8"/>
        <v>3.4</v>
      </c>
      <c r="I25" s="46">
        <f t="shared" ref="I25" si="9">AVERAGE(I3:I7)</f>
        <v>5</v>
      </c>
      <c r="J25" s="26"/>
      <c r="K25" s="26"/>
      <c r="L25" s="26"/>
      <c r="M25" s="26"/>
      <c r="N25" s="28"/>
      <c r="O25" s="66"/>
      <c r="P25" s="66"/>
      <c r="Q25" s="66"/>
    </row>
    <row r="26" spans="1:17" s="6" customFormat="1" ht="13.8" x14ac:dyDescent="0.3">
      <c r="A26" s="66"/>
      <c r="B26" s="21"/>
      <c r="C26" s="35" t="s">
        <v>26</v>
      </c>
      <c r="D26" s="58">
        <f>AVERAGE(D8:D12)</f>
        <v>2.4</v>
      </c>
      <c r="E26" s="58">
        <f t="shared" ref="E26:H26" si="10">AVERAGE(E8:E12)</f>
        <v>3.4</v>
      </c>
      <c r="F26" s="58">
        <f t="shared" si="10"/>
        <v>1.6</v>
      </c>
      <c r="G26" s="58">
        <f t="shared" si="10"/>
        <v>3.6</v>
      </c>
      <c r="H26" s="58">
        <f t="shared" si="10"/>
        <v>2.4</v>
      </c>
      <c r="I26" s="50">
        <f t="shared" ref="I26" si="11">AVERAGE(I8:I12)</f>
        <v>5</v>
      </c>
      <c r="J26" s="26"/>
      <c r="K26" s="26"/>
      <c r="L26" s="26"/>
      <c r="M26" s="26"/>
      <c r="N26" s="28"/>
      <c r="O26" s="66"/>
      <c r="P26" s="66"/>
      <c r="Q26" s="66"/>
    </row>
    <row r="27" spans="1:17" s="6" customFormat="1" ht="13.8" x14ac:dyDescent="0.3">
      <c r="A27" s="66"/>
      <c r="B27" s="21"/>
      <c r="C27" s="35" t="s">
        <v>24</v>
      </c>
      <c r="D27" s="58">
        <f>AVERAGE(D13:D17)</f>
        <v>3.2</v>
      </c>
      <c r="E27" s="58">
        <f t="shared" ref="E27:H27" si="12">AVERAGE(E13:E17)</f>
        <v>4</v>
      </c>
      <c r="F27" s="58">
        <f t="shared" si="12"/>
        <v>3</v>
      </c>
      <c r="G27" s="58">
        <f t="shared" si="12"/>
        <v>4.2</v>
      </c>
      <c r="H27" s="58">
        <f t="shared" si="12"/>
        <v>3.8</v>
      </c>
      <c r="I27" s="50">
        <f t="shared" ref="I27" si="13">AVERAGE(I13:I17)</f>
        <v>5</v>
      </c>
      <c r="J27" s="26"/>
      <c r="K27" s="26"/>
      <c r="L27" s="26"/>
      <c r="M27" s="26"/>
      <c r="N27" s="28"/>
      <c r="O27" s="66"/>
      <c r="P27" s="66"/>
      <c r="Q27" s="66"/>
    </row>
    <row r="28" spans="1:17" s="6" customFormat="1" ht="13.8" x14ac:dyDescent="0.3">
      <c r="A28" s="66"/>
      <c r="B28" s="22"/>
      <c r="C28" s="36" t="s">
        <v>25</v>
      </c>
      <c r="D28" s="60">
        <f>AVERAGE(D18:D22)</f>
        <v>2.6</v>
      </c>
      <c r="E28" s="60">
        <f t="shared" ref="E28:H28" si="14">AVERAGE(E18:E22)</f>
        <v>3.4</v>
      </c>
      <c r="F28" s="60">
        <f t="shared" si="14"/>
        <v>3.2</v>
      </c>
      <c r="G28" s="60">
        <f t="shared" si="14"/>
        <v>3.8</v>
      </c>
      <c r="H28" s="60">
        <f t="shared" si="14"/>
        <v>3.2</v>
      </c>
      <c r="I28" s="54">
        <f t="shared" ref="I28" si="15">AVERAGE(I18:I22)</f>
        <v>5</v>
      </c>
      <c r="J28" s="26"/>
      <c r="K28" s="26"/>
      <c r="L28" s="26"/>
      <c r="M28" s="26"/>
      <c r="N28" s="28"/>
      <c r="O28" s="66"/>
      <c r="P28" s="66"/>
      <c r="Q28" s="66"/>
    </row>
    <row r="29" spans="1:17" s="6" customFormat="1" ht="7.5" customHeight="1" x14ac:dyDescent="0.3">
      <c r="A29" s="66"/>
      <c r="B29" s="21"/>
      <c r="C29" s="29"/>
      <c r="D29" s="16"/>
      <c r="E29" s="16"/>
      <c r="F29" s="16"/>
      <c r="G29" s="16"/>
      <c r="H29" s="16"/>
      <c r="I29" s="16"/>
      <c r="J29" s="29"/>
      <c r="K29" s="29"/>
      <c r="L29" s="29"/>
      <c r="M29" s="29"/>
      <c r="N29" s="30"/>
      <c r="O29" s="66"/>
      <c r="P29" s="66"/>
      <c r="Q29" s="66"/>
    </row>
    <row r="30" spans="1:17" x14ac:dyDescent="0.3">
      <c r="B30" s="21"/>
      <c r="C30" s="31"/>
      <c r="D30" s="101" t="s">
        <v>30</v>
      </c>
      <c r="E30" s="101"/>
      <c r="F30" s="101"/>
      <c r="G30" s="101"/>
      <c r="H30" s="101"/>
      <c r="I30" s="37"/>
      <c r="J30" s="38"/>
      <c r="K30" s="38"/>
      <c r="L30" s="38"/>
      <c r="M30" s="38"/>
      <c r="N30" s="39"/>
    </row>
    <row r="31" spans="1:17" x14ac:dyDescent="0.3">
      <c r="B31" s="21"/>
      <c r="C31" s="31"/>
      <c r="D31" s="58">
        <v>1</v>
      </c>
      <c r="E31" s="58">
        <v>2</v>
      </c>
      <c r="F31" s="58">
        <v>3</v>
      </c>
      <c r="G31" s="58">
        <v>4</v>
      </c>
      <c r="H31" s="58">
        <v>5</v>
      </c>
      <c r="I31" s="37"/>
      <c r="J31" s="38"/>
      <c r="K31" s="38"/>
      <c r="L31" s="38"/>
      <c r="M31" s="38"/>
      <c r="N31" s="39"/>
    </row>
    <row r="32" spans="1:17" x14ac:dyDescent="0.3">
      <c r="B32" s="22"/>
      <c r="C32" s="32"/>
      <c r="D32" s="18">
        <f>COUNTIF(D3:H22,"=1")</f>
        <v>4</v>
      </c>
      <c r="E32" s="18">
        <f>COUNTIF(D3:H22,"=2")</f>
        <v>18</v>
      </c>
      <c r="F32" s="18">
        <f>COUNTIF(D3:H22,"=3")</f>
        <v>34</v>
      </c>
      <c r="G32" s="18">
        <f>COUNTIF(D3:H22,"=4")</f>
        <v>37</v>
      </c>
      <c r="H32" s="18">
        <f>COUNTIF(D3:H22,"=5")</f>
        <v>7</v>
      </c>
      <c r="I32" s="40"/>
      <c r="J32" s="41"/>
      <c r="K32" s="41"/>
      <c r="L32" s="41"/>
      <c r="M32" s="41"/>
      <c r="N32" s="42"/>
    </row>
    <row r="33" spans="2:9" s="67" customFormat="1" ht="12" customHeight="1" x14ac:dyDescent="0.3">
      <c r="B33" s="68"/>
      <c r="C33" s="69"/>
      <c r="D33" s="70"/>
      <c r="E33" s="70"/>
      <c r="F33" s="70"/>
      <c r="G33" s="70"/>
      <c r="H33" s="70"/>
      <c r="I33" s="70"/>
    </row>
    <row r="34" spans="2:9" s="67" customFormat="1" x14ac:dyDescent="0.3">
      <c r="B34" s="68"/>
      <c r="C34" s="71"/>
      <c r="D34" s="70"/>
      <c r="E34" s="70"/>
      <c r="F34" s="70"/>
      <c r="G34" s="70"/>
      <c r="H34" s="70"/>
      <c r="I34" s="70"/>
    </row>
    <row r="35" spans="2:9" s="67" customFormat="1" x14ac:dyDescent="0.3">
      <c r="B35" s="68"/>
      <c r="C35" s="71"/>
      <c r="D35" s="70"/>
      <c r="E35" s="70"/>
      <c r="F35" s="70"/>
      <c r="G35" s="70"/>
      <c r="H35" s="70"/>
      <c r="I35" s="70"/>
    </row>
    <row r="36" spans="2:9" s="67" customFormat="1" x14ac:dyDescent="0.3">
      <c r="B36" s="68"/>
      <c r="C36" s="71"/>
      <c r="D36" s="70"/>
      <c r="E36" s="70"/>
      <c r="F36" s="70"/>
      <c r="G36" s="70"/>
      <c r="H36" s="70"/>
      <c r="I36" s="70"/>
    </row>
    <row r="37" spans="2:9" x14ac:dyDescent="0.3">
      <c r="C37" s="8"/>
    </row>
    <row r="38" spans="2:9" x14ac:dyDescent="0.3">
      <c r="C38" s="8"/>
    </row>
    <row r="39" spans="2:9" x14ac:dyDescent="0.3">
      <c r="C39" s="8"/>
    </row>
    <row r="40" spans="2:9" x14ac:dyDescent="0.3">
      <c r="C40" s="8"/>
    </row>
    <row r="41" spans="2:9" x14ac:dyDescent="0.3">
      <c r="C41" s="8"/>
    </row>
    <row r="42" spans="2:9" x14ac:dyDescent="0.3">
      <c r="C42" s="8"/>
    </row>
    <row r="43" spans="2:9" x14ac:dyDescent="0.3">
      <c r="C43" s="8"/>
    </row>
    <row r="44" spans="2:9" x14ac:dyDescent="0.3">
      <c r="C44" s="8"/>
    </row>
    <row r="45" spans="2:9" x14ac:dyDescent="0.3">
      <c r="C45" s="8"/>
    </row>
    <row r="46" spans="2:9" x14ac:dyDescent="0.3">
      <c r="C46" s="8"/>
    </row>
    <row r="47" spans="2:9" x14ac:dyDescent="0.3">
      <c r="C47" s="8"/>
    </row>
    <row r="48" spans="2:9" x14ac:dyDescent="0.3">
      <c r="C48" s="8"/>
    </row>
    <row r="49" spans="3:3" x14ac:dyDescent="0.3">
      <c r="C49" s="8"/>
    </row>
    <row r="50" spans="3:3" x14ac:dyDescent="0.3">
      <c r="C50" s="8"/>
    </row>
    <row r="51" spans="3:3" x14ac:dyDescent="0.3">
      <c r="C51" s="8"/>
    </row>
    <row r="52" spans="3:3" x14ac:dyDescent="0.3">
      <c r="C52" s="8"/>
    </row>
    <row r="53" spans="3:3" x14ac:dyDescent="0.3">
      <c r="C53" s="8"/>
    </row>
  </sheetData>
  <mergeCells count="18">
    <mergeCell ref="M3:M7"/>
    <mergeCell ref="P3:P7"/>
    <mergeCell ref="P8:P12"/>
    <mergeCell ref="P13:P17"/>
    <mergeCell ref="P18:P22"/>
    <mergeCell ref="D30:H30"/>
    <mergeCell ref="N3:N22"/>
    <mergeCell ref="K8:K12"/>
    <mergeCell ref="L8:L12"/>
    <mergeCell ref="M8:M12"/>
    <mergeCell ref="K13:K17"/>
    <mergeCell ref="L13:L17"/>
    <mergeCell ref="M13:M17"/>
    <mergeCell ref="K18:K22"/>
    <mergeCell ref="L18:L22"/>
    <mergeCell ref="M18:M22"/>
    <mergeCell ref="K3:K7"/>
    <mergeCell ref="L3:L7"/>
  </mergeCells>
  <conditionalFormatting sqref="D23">
    <cfRule type="cellIs" dxfId="61" priority="58" operator="between">
      <formula>1</formula>
      <formula>2</formula>
    </cfRule>
    <cfRule type="cellIs" dxfId="60" priority="59" operator="lessThan">
      <formula>3.01</formula>
    </cfRule>
    <cfRule type="cellIs" dxfId="59" priority="60" operator="lessThan">
      <formula>4.01</formula>
    </cfRule>
    <cfRule type="cellIs" dxfId="58" priority="61" operator="greaterThan">
      <formula>4.01</formula>
    </cfRule>
    <cfRule type="cellIs" dxfId="57" priority="62" operator="equal">
      <formula>5</formula>
    </cfRule>
  </conditionalFormatting>
  <conditionalFormatting sqref="E23:J23 E25:I28">
    <cfRule type="cellIs" dxfId="56" priority="53" operator="between">
      <formula>1</formula>
      <formula>2</formula>
    </cfRule>
    <cfRule type="cellIs" dxfId="55" priority="54" operator="lessThan">
      <formula>3.01</formula>
    </cfRule>
    <cfRule type="cellIs" dxfId="54" priority="55" operator="lessThan">
      <formula>4.01</formula>
    </cfRule>
    <cfRule type="cellIs" dxfId="53" priority="56" operator="greaterThan">
      <formula>4.01</formula>
    </cfRule>
    <cfRule type="cellIs" dxfId="52" priority="57" operator="equal">
      <formula>5</formula>
    </cfRule>
  </conditionalFormatting>
  <conditionalFormatting sqref="D25:D28">
    <cfRule type="cellIs" dxfId="51" priority="48" operator="between">
      <formula>1</formula>
      <formula>2</formula>
    </cfRule>
    <cfRule type="cellIs" dxfId="50" priority="49" operator="lessThan">
      <formula>3.01</formula>
    </cfRule>
    <cfRule type="cellIs" dxfId="49" priority="50" operator="lessThan">
      <formula>4.01</formula>
    </cfRule>
    <cfRule type="cellIs" dxfId="48" priority="51" operator="greaterThan">
      <formula>4.01</formula>
    </cfRule>
    <cfRule type="cellIs" dxfId="47" priority="52" operator="equal">
      <formula>5</formula>
    </cfRule>
  </conditionalFormatting>
  <conditionalFormatting sqref="L3">
    <cfRule type="cellIs" dxfId="46" priority="43" operator="between">
      <formula>1</formula>
      <formula>2</formula>
    </cfRule>
    <cfRule type="cellIs" dxfId="45" priority="44" operator="lessThan">
      <formula>3.01</formula>
    </cfRule>
    <cfRule type="cellIs" dxfId="44" priority="45" operator="lessThan">
      <formula>4.01</formula>
    </cfRule>
    <cfRule type="cellIs" dxfId="43" priority="46" operator="greaterThan">
      <formula>4.01</formula>
    </cfRule>
    <cfRule type="cellIs" dxfId="42" priority="47" operator="equal">
      <formula>5</formula>
    </cfRule>
  </conditionalFormatting>
  <conditionalFormatting sqref="L8">
    <cfRule type="cellIs" dxfId="41" priority="38" operator="between">
      <formula>1</formula>
      <formula>2</formula>
    </cfRule>
    <cfRule type="cellIs" dxfId="40" priority="39" operator="lessThan">
      <formula>3.01</formula>
    </cfRule>
    <cfRule type="cellIs" dxfId="39" priority="40" operator="lessThan">
      <formula>4.01</formula>
    </cfRule>
    <cfRule type="cellIs" dxfId="38" priority="41" operator="greaterThan">
      <formula>4.01</formula>
    </cfRule>
    <cfRule type="cellIs" dxfId="37" priority="42" operator="equal">
      <formula>5</formula>
    </cfRule>
  </conditionalFormatting>
  <conditionalFormatting sqref="L13">
    <cfRule type="cellIs" dxfId="36" priority="33" operator="between">
      <formula>1</formula>
      <formula>2</formula>
    </cfRule>
    <cfRule type="cellIs" dxfId="35" priority="34" operator="lessThan">
      <formula>3.01</formula>
    </cfRule>
    <cfRule type="cellIs" dxfId="34" priority="35" operator="lessThan">
      <formula>4.01</formula>
    </cfRule>
    <cfRule type="cellIs" dxfId="33" priority="36" operator="greaterThan">
      <formula>4.01</formula>
    </cfRule>
    <cfRule type="cellIs" dxfId="32" priority="37" operator="equal">
      <formula>5</formula>
    </cfRule>
  </conditionalFormatting>
  <conditionalFormatting sqref="L18">
    <cfRule type="cellIs" dxfId="31" priority="28" operator="between">
      <formula>1</formula>
      <formula>2</formula>
    </cfRule>
    <cfRule type="cellIs" dxfId="30" priority="29" operator="lessThan">
      <formula>3.01</formula>
    </cfRule>
    <cfRule type="cellIs" dxfId="29" priority="30" operator="lessThan">
      <formula>4.01</formula>
    </cfRule>
    <cfRule type="cellIs" dxfId="28" priority="31" operator="greaterThan">
      <formula>4.01</formula>
    </cfRule>
    <cfRule type="cellIs" dxfId="27" priority="32" operator="equal">
      <formula>5</formula>
    </cfRule>
  </conditionalFormatting>
  <conditionalFormatting sqref="N3">
    <cfRule type="cellIs" dxfId="26" priority="23" operator="between">
      <formula>1</formula>
      <formula>2</formula>
    </cfRule>
    <cfRule type="cellIs" dxfId="25" priority="24" operator="lessThan">
      <formula>3.01</formula>
    </cfRule>
    <cfRule type="cellIs" dxfId="24" priority="25" operator="lessThan">
      <formula>4.01</formula>
    </cfRule>
    <cfRule type="cellIs" dxfId="23" priority="26" operator="greaterThan">
      <formula>4.01</formula>
    </cfRule>
    <cfRule type="cellIs" dxfId="22" priority="27" operator="equal">
      <formula>5</formula>
    </cfRule>
  </conditionalFormatting>
  <conditionalFormatting sqref="D31:H31">
    <cfRule type="cellIs" dxfId="21" priority="18" operator="between">
      <formula>1</formula>
      <formula>2</formula>
    </cfRule>
    <cfRule type="cellIs" dxfId="20" priority="19" operator="lessThan">
      <formula>3.01</formula>
    </cfRule>
    <cfRule type="cellIs" dxfId="19" priority="20" operator="lessThan">
      <formula>4.01</formula>
    </cfRule>
    <cfRule type="cellIs" dxfId="18" priority="21" operator="greaterThan">
      <formula>4.01</formula>
    </cfRule>
    <cfRule type="cellIs" dxfId="17" priority="22" operator="equal">
      <formula>5</formula>
    </cfRule>
  </conditionalFormatting>
  <conditionalFormatting sqref="J3:J22">
    <cfRule type="cellIs" dxfId="16" priority="13" operator="between">
      <formula>1</formula>
      <formula>2</formula>
    </cfRule>
    <cfRule type="cellIs" dxfId="15" priority="14" operator="lessThan">
      <formula>3.01</formula>
    </cfRule>
    <cfRule type="cellIs" dxfId="14" priority="15" operator="lessThan">
      <formula>4.01</formula>
    </cfRule>
    <cfRule type="cellIs" dxfId="13" priority="16" operator="greaterThan">
      <formula>4.01</formula>
    </cfRule>
    <cfRule type="cellIs" dxfId="12" priority="17" operator="equal">
      <formula>5</formula>
    </cfRule>
  </conditionalFormatting>
  <conditionalFormatting sqref="D3:H22">
    <cfRule type="cellIs" dxfId="11" priority="8" operator="between">
      <formula>1</formula>
      <formula>2</formula>
    </cfRule>
    <cfRule type="cellIs" dxfId="10" priority="9" operator="lessThan">
      <formula>3.01</formula>
    </cfRule>
    <cfRule type="cellIs" dxfId="9" priority="10" operator="lessThan">
      <formula>4.01</formula>
    </cfRule>
    <cfRule type="cellIs" dxfId="8" priority="11" operator="greaterThan">
      <formula>4.01</formula>
    </cfRule>
    <cfRule type="cellIs" dxfId="7" priority="12" operator="equal">
      <formula>5</formula>
    </cfRule>
  </conditionalFormatting>
  <conditionalFormatting sqref="D3:H23 I23:J23">
    <cfRule type="expression" dxfId="6" priority="7" stopIfTrue="1">
      <formula>0</formula>
    </cfRule>
  </conditionalFormatting>
  <conditionalFormatting sqref="I3:I22">
    <cfRule type="cellIs" dxfId="5" priority="2" operator="between">
      <formula>1</formula>
      <formula>2</formula>
    </cfRule>
    <cfRule type="cellIs" dxfId="4" priority="3" operator="lessThan">
      <formula>3.01</formula>
    </cfRule>
    <cfRule type="cellIs" dxfId="3" priority="4" operator="lessThan">
      <formula>4.01</formula>
    </cfRule>
    <cfRule type="cellIs" dxfId="2" priority="5" operator="greaterThan">
      <formula>4.01</formula>
    </cfRule>
    <cfRule type="cellIs" dxfId="1" priority="6" operator="equal">
      <formula>5</formula>
    </cfRule>
  </conditionalFormatting>
  <conditionalFormatting sqref="I3:I22">
    <cfRule type="expression" dxfId="0" priority="1" stopIfTrue="1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Диаграммы</vt:lpstr>
      </vt:variant>
      <vt:variant>
        <vt:i4>2</vt:i4>
      </vt:variant>
    </vt:vector>
  </HeadingPairs>
  <TitlesOfParts>
    <vt:vector size="5" baseType="lpstr">
      <vt:lpstr>Шаблон</vt:lpstr>
      <vt:lpstr>Компания</vt:lpstr>
      <vt:lpstr>Компания (обезличенный)</vt:lpstr>
      <vt:lpstr>Критерии</vt:lpstr>
      <vt:lpstr>Дисбалансы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</dc:creator>
  <cp:lastModifiedBy>Рыцев Дмитрий Иванович</cp:lastModifiedBy>
  <dcterms:created xsi:type="dcterms:W3CDTF">2011-12-16T10:42:44Z</dcterms:created>
  <dcterms:modified xsi:type="dcterms:W3CDTF">2018-02-01T05:34:33Z</dcterms:modified>
</cp:coreProperties>
</file>